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autoCompressPictures="0" defaultThemeVersion="124226"/>
  <mc:AlternateContent xmlns:mc="http://schemas.openxmlformats.org/markup-compatibility/2006">
    <mc:Choice Requires="x15">
      <x15ac:absPath xmlns:x15ac="http://schemas.microsoft.com/office/spreadsheetml/2010/11/ac" url="C:\Users\hwoodman\Downloads\"/>
    </mc:Choice>
  </mc:AlternateContent>
  <xr:revisionPtr revIDLastSave="0" documentId="8_{4B2B17FD-3F0F-4243-BE1B-62555A95D8A3}" xr6:coauthVersionLast="31" xr6:coauthVersionMax="31" xr10:uidLastSave="{00000000-0000-0000-0000-000000000000}"/>
  <bookViews>
    <workbookView xWindow="0" yWindow="-315" windowWidth="20580" windowHeight="11580" tabRatio="876" activeTab="1" xr2:uid="{00000000-000D-0000-FFFF-FFFF00000000}"/>
  </bookViews>
  <sheets>
    <sheet name="Instructions" sheetId="23" r:id="rId1"/>
    <sheet name="Action Plan" sheetId="22" r:id="rId2"/>
    <sheet name="Guidance&amp;Evidence Requirements" sheetId="19" r:id="rId3"/>
    <sheet name="Summary of Core Scores" sheetId="1" r:id="rId4"/>
    <sheet name="Summary of Elective Scores" sheetId="24" r:id="rId5"/>
    <sheet name="Summary of Total Score" sheetId="16" r:id="rId6"/>
    <sheet name="Summary Score Recap" sheetId="25" r:id="rId7"/>
    <sheet name="Sheet2" sheetId="26" state="hidden" r:id="rId8"/>
    <sheet name="Sheet1" sheetId="27" state="hidden" r:id="rId9"/>
    <sheet name="Sheet3" sheetId="28" state="hidden" r:id="rId10"/>
  </sheets>
  <externalReferences>
    <externalReference r:id="rId11"/>
  </externalReferences>
  <definedNames>
    <definedName name="_AC01">'Guidance&amp;Evidence Requirements'!$C$46</definedName>
    <definedName name="_AC02">'Guidance&amp;Evidence Requirements'!$C$47</definedName>
    <definedName name="_AC03">'Guidance&amp;Evidence Requirements'!$C$48</definedName>
    <definedName name="_AC04">'Guidance&amp;Evidence Requirements'!$C$49</definedName>
    <definedName name="_AC05">'Guidance&amp;Evidence Requirements'!$C$50</definedName>
    <definedName name="_AC06">'Guidance&amp;Evidence Requirements'!$C$51</definedName>
    <definedName name="_AC07">'Guidance&amp;Evidence Requirements'!$C$52</definedName>
    <definedName name="_AC08">'Guidance&amp;Evidence Requirements'!$C$53</definedName>
    <definedName name="_AC09">'Guidance&amp;Evidence Requirements'!$C$54</definedName>
    <definedName name="_AC10">'Guidance&amp;Evidence Requirements'!$C$55</definedName>
    <definedName name="_AC11">'Guidance&amp;Evidence Requirements'!$C$56</definedName>
    <definedName name="_AC12">'Guidance&amp;Evidence Requirements'!$C$57</definedName>
    <definedName name="_AC13">'Guidance&amp;Evidence Requirements'!$C$58</definedName>
    <definedName name="_AC14">'Guidance&amp;Evidence Requirements'!$C$59</definedName>
    <definedName name="_CC01">'Guidance&amp;Evidence Requirements'!$C$73</definedName>
    <definedName name="_CC02">'Guidance&amp;Evidence Requirements'!$C$74</definedName>
    <definedName name="_CC03">'Guidance&amp;Evidence Requirements'!$C$75</definedName>
    <definedName name="_CC04">'Guidance&amp;Evidence Requirements'!$C$76</definedName>
    <definedName name="_CC05">'Guidance&amp;Evidence Requirements'!$C$77</definedName>
    <definedName name="_CC06">'Guidance&amp;Evidence Requirements'!$C$78</definedName>
    <definedName name="_CC07">'Guidance&amp;Evidence Requirements'!$C$79</definedName>
    <definedName name="_CC08">'Guidance&amp;Evidence Requirements'!$C$80</definedName>
    <definedName name="_CC09">'Guidance&amp;Evidence Requirements'!$C$81</definedName>
    <definedName name="_CC10">'Guidance&amp;Evidence Requirements'!$C$82</definedName>
    <definedName name="_CC11">'Guidance&amp;Evidence Requirements'!$C$83</definedName>
    <definedName name="_CC12">'Guidance&amp;Evidence Requirements'!$C$84</definedName>
    <definedName name="_CC13">'Guidance&amp;Evidence Requirements'!$C$85</definedName>
    <definedName name="_CC14">'Guidance&amp;Evidence Requirements'!$C$86</definedName>
    <definedName name="_CC15">'Guidance&amp;Evidence Requirements'!$C$87</definedName>
    <definedName name="_CC16">'Guidance&amp;Evidence Requirements'!$C$88</definedName>
    <definedName name="_CC17">'Guidance&amp;Evidence Requirements'!$C$89</definedName>
    <definedName name="_CC18">'Guidance&amp;Evidence Requirements'!$C$90</definedName>
    <definedName name="_CC19">'Guidance&amp;Evidence Requirements'!$C$91</definedName>
    <definedName name="_CC20">'Guidance&amp;Evidence Requirements'!$C$92</definedName>
    <definedName name="_CC21">'Guidance&amp;Evidence Requirements'!$C$93</definedName>
    <definedName name="_CM01">'Guidance&amp;Evidence Requirements'!$C$62</definedName>
    <definedName name="_CM02">'Guidance&amp;Evidence Requirements'!$C$63</definedName>
    <definedName name="_CM03">'Guidance&amp;Evidence Requirements'!$C$64</definedName>
    <definedName name="_CM04">'Guidance&amp;Evidence Requirements'!$C$65</definedName>
    <definedName name="_CM05">'Guidance&amp;Evidence Requirements'!$C$66</definedName>
    <definedName name="_CM06">'Guidance&amp;Evidence Requirements'!$C$67</definedName>
    <definedName name="_CM07">'Guidance&amp;Evidence Requirements'!$C$68</definedName>
    <definedName name="_CM08">'Guidance&amp;Evidence Requirements'!$C$69</definedName>
    <definedName name="_CM09">'Guidance&amp;Evidence Requirements'!$C$70</definedName>
    <definedName name="_xlnm._FilterDatabase" localSheetId="1" hidden="1">'Action Plan'!$A$5:$Q$105</definedName>
    <definedName name="_xlnm._FilterDatabase" localSheetId="7" hidden="1">Sheet2!$A$1:$T$1</definedName>
    <definedName name="_KM01">'Guidance&amp;Evidence Requirements'!$C$16</definedName>
    <definedName name="_KM02">'Guidance&amp;Evidence Requirements'!$C$17</definedName>
    <definedName name="_KM03">'Guidance&amp;Evidence Requirements'!$C$18</definedName>
    <definedName name="_KM04">'Guidance&amp;Evidence Requirements'!$C$19</definedName>
    <definedName name="_KM05">'Guidance&amp;Evidence Requirements'!$C$20</definedName>
    <definedName name="_KM06">'Guidance&amp;Evidence Requirements'!$C$21</definedName>
    <definedName name="_KM07">'Guidance&amp;Evidence Requirements'!$C$22</definedName>
    <definedName name="_KM08">'Guidance&amp;Evidence Requirements'!$C$23</definedName>
    <definedName name="_KM09">'Guidance&amp;Evidence Requirements'!$C$24</definedName>
    <definedName name="_KM10">'Guidance&amp;Evidence Requirements'!$C$25</definedName>
    <definedName name="_KM11">'Guidance&amp;Evidence Requirements'!$C$26</definedName>
    <definedName name="_KM12">'Guidance&amp;Evidence Requirements'!$C$27</definedName>
    <definedName name="_KM13">'Guidance&amp;Evidence Requirements'!$C$28</definedName>
    <definedName name="_KM14">'Guidance&amp;Evidence Requirements'!$C$29</definedName>
    <definedName name="_KM15">'Guidance&amp;Evidence Requirements'!$C$30</definedName>
    <definedName name="_KM16">'Guidance&amp;Evidence Requirements'!$C$31</definedName>
    <definedName name="_KM17">'Guidance&amp;Evidence Requirements'!$C$32</definedName>
    <definedName name="_KM18">'Guidance&amp;Evidence Requirements'!$C$33</definedName>
    <definedName name="_KM19">'Guidance&amp;Evidence Requirements'!$C$34</definedName>
    <definedName name="_KM20">'Guidance&amp;Evidence Requirements'!$C$35</definedName>
    <definedName name="_KM21">'Guidance&amp;Evidence Requirements'!$C$36</definedName>
    <definedName name="_KM22">'Guidance&amp;Evidence Requirements'!$C$37</definedName>
    <definedName name="_KM23">'Guidance&amp;Evidence Requirements'!$C$38</definedName>
    <definedName name="_KM24">'Guidance&amp;Evidence Requirements'!$C$39</definedName>
    <definedName name="_KM25">'Guidance&amp;Evidence Requirements'!$C$40</definedName>
    <definedName name="_KM26">'Guidance&amp;Evidence Requirements'!$C$41</definedName>
    <definedName name="_KM27">'Guidance&amp;Evidence Requirements'!$C$42</definedName>
    <definedName name="_KM28">'Guidance&amp;Evidence Requirements'!$C$43</definedName>
    <definedName name="_QI01">'Guidance&amp;Evidence Requirements'!$C$96</definedName>
    <definedName name="_QI02">'Guidance&amp;Evidence Requirements'!$C$97</definedName>
    <definedName name="_QI03">'Guidance&amp;Evidence Requirements'!$C$98</definedName>
    <definedName name="_QI04">'Guidance&amp;Evidence Requirements'!$C$99</definedName>
    <definedName name="_QI05">'Guidance&amp;Evidence Requirements'!$C$100</definedName>
    <definedName name="_QI06">'Guidance&amp;Evidence Requirements'!$C$101</definedName>
    <definedName name="_QI07">'Guidance&amp;Evidence Requirements'!$C$102</definedName>
    <definedName name="_QI08">'Guidance&amp;Evidence Requirements'!$C$103</definedName>
    <definedName name="_QI09">'Guidance&amp;Evidence Requirements'!$C$104</definedName>
    <definedName name="_QI10">'Guidance&amp;Evidence Requirements'!$C$105</definedName>
    <definedName name="_QI11">'Guidance&amp;Evidence Requirements'!$C$106</definedName>
    <definedName name="_QI12">'Guidance&amp;Evidence Requirements'!$C$107</definedName>
    <definedName name="_QI13">'Guidance&amp;Evidence Requirements'!$C$108</definedName>
    <definedName name="_QI14">'Guidance&amp;Evidence Requirements'!$C$109</definedName>
    <definedName name="_QI15">'Guidance&amp;Evidence Requirements'!$C$110</definedName>
    <definedName name="_QI16">'Guidance&amp;Evidence Requirements'!$C$111</definedName>
    <definedName name="_QI17">'Guidance&amp;Evidence Requirements'!$C$112</definedName>
    <definedName name="_QI18">'Guidance&amp;Evidence Requirements'!$C$113</definedName>
    <definedName name="_QI19">'Guidance&amp;Evidence Requirements'!$C$114</definedName>
    <definedName name="_TC01">'Guidance&amp;Evidence Requirements'!$C$5</definedName>
    <definedName name="_TC02">'Guidance&amp;Evidence Requirements'!$C$6</definedName>
    <definedName name="_TC03">'Guidance&amp;Evidence Requirements'!$C$7</definedName>
    <definedName name="_TC04">'Guidance&amp;Evidence Requirements'!$C$8</definedName>
    <definedName name="_TC05">'Guidance&amp;Evidence Requirements'!$C$9</definedName>
    <definedName name="_TC06">'Guidance&amp;Evidence Requirements'!$C$10</definedName>
    <definedName name="_TC07">'Guidance&amp;Evidence Requirements'!$C$11</definedName>
    <definedName name="_TC08">'Guidance&amp;Evidence Requirements'!$C$12</definedName>
    <definedName name="_TC09">'Guidance&amp;Evidence Requirements'!$C$13</definedName>
    <definedName name="ActivityList">'[1]Activity List'!$B$4:$B$8</definedName>
    <definedName name="ActivityLookup">'[1]Activity List'!$B$4:$C$8</definedName>
    <definedName name="AllOthers" localSheetId="4">'Action Plan'!#REF!</definedName>
    <definedName name="AllOthers">'Action Plan'!#REF!</definedName>
    <definedName name="Category1" localSheetId="4">'Action Plan'!#REF!</definedName>
    <definedName name="Category1">'Action Plan'!#REF!</definedName>
    <definedName name="Category1Unit" localSheetId="4">'Action Plan'!#REF!</definedName>
    <definedName name="Category1Unit">'Action Plan'!#REF!</definedName>
    <definedName name="Category2" localSheetId="4">'Action Plan'!#REF!</definedName>
    <definedName name="Category2">'Action Plan'!#REF!</definedName>
    <definedName name="Category2Unit" localSheetId="4">'Action Plan'!#REF!</definedName>
    <definedName name="Category2Unit">'Action Plan'!#REF!</definedName>
    <definedName name="Category3" localSheetId="4">'Action Plan'!#REF!</definedName>
    <definedName name="Category3">'Action Plan'!#REF!</definedName>
    <definedName name="Category3Unit" localSheetId="4">'Action Plan'!#REF!</definedName>
    <definedName name="Category3Unit">'Action Plan'!#REF!</definedName>
    <definedName name="Category4" localSheetId="4">'Action Plan'!#REF!</definedName>
    <definedName name="Category4">'Action Plan'!#REF!</definedName>
    <definedName name="Category4Unit" localSheetId="4">'Action Plan'!#REF!</definedName>
    <definedName name="Category4Unit">'Action Plan'!#REF!</definedName>
    <definedName name="Category5" localSheetId="4">'Action Plan'!#REF!</definedName>
    <definedName name="Category5">'Action Plan'!#REF!</definedName>
    <definedName name="Category5Unit" localSheetId="4">'Action Plan'!#REF!</definedName>
    <definedName name="Category5Unit">'Action Plan'!#REF!</definedName>
    <definedName name="GrandTotal" localSheetId="4">SUM(#REF!)</definedName>
    <definedName name="GrandTotal">SUM(#REF!)</definedName>
    <definedName name="OtherTotal" localSheetId="4">'Summary of Elective Scores'!GrandTotal-SUM('Action Plan'!#REF!)</definedName>
    <definedName name="OtherTotal">GrandTotal-SUM('Action Plan'!#REF!)</definedName>
    <definedName name="_xlnm.Print_Area" localSheetId="1">'Action Plan'!$B$2:$R$105</definedName>
    <definedName name="_xlnm.Print_Area" localSheetId="2">'Guidance&amp;Evidence Requirements'!$A$1:$H$114</definedName>
    <definedName name="_xlnm.Print_Area" localSheetId="0">Instructions!$A$1:$A$5</definedName>
    <definedName name="_xlnm.Print_Area" localSheetId="3">'Summary of Core Scores'!$A$1:$F$140</definedName>
    <definedName name="_xlnm.Print_Area" localSheetId="4">'Summary of Elective Scores'!$A$1:$F$158</definedName>
    <definedName name="_xlnm.Print_Area" localSheetId="5">'Summary of Total Score'!$A$1:$G$198</definedName>
    <definedName name="_xlnm.Print_Area" localSheetId="6">'Summary Score Recap'!$B$1:$G$56</definedName>
    <definedName name="_xlnm.Print_Titles" localSheetId="1">'Action Plan'!$2:$5</definedName>
    <definedName name="_xlnm.Print_Titles" localSheetId="2">'Guidance&amp;Evidence Requirements'!$1:$2</definedName>
    <definedName name="_xlnm.Print_Titles" localSheetId="3">'Summary of Core Scores'!$1:$4</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D156" i="16" l="1"/>
  <c r="D156" i="24" l="1"/>
  <c r="D131" i="24"/>
  <c r="D100" i="24"/>
  <c r="D83" i="24"/>
  <c r="D64" i="24"/>
  <c r="D21" i="24"/>
  <c r="D165" i="24" l="1"/>
  <c r="D135" i="1"/>
  <c r="D75" i="1"/>
  <c r="D111" i="1"/>
  <c r="D91" i="1"/>
  <c r="D22" i="1"/>
  <c r="D56" i="1"/>
  <c r="D139" i="1" l="1"/>
  <c r="F196" i="16"/>
  <c r="E196" i="16"/>
  <c r="F162" i="16"/>
  <c r="E162" i="16"/>
  <c r="F126" i="16"/>
  <c r="E126" i="16"/>
  <c r="F105" i="16"/>
  <c r="E105" i="16"/>
  <c r="F79" i="16"/>
  <c r="E79" i="16"/>
  <c r="F67" i="16"/>
  <c r="F22" i="25" s="1"/>
  <c r="F27" i="16"/>
  <c r="E27" i="16"/>
  <c r="F26" i="16"/>
  <c r="F12" i="25" s="1"/>
  <c r="D193" i="16"/>
  <c r="F193" i="16" s="1"/>
  <c r="D192" i="16"/>
  <c r="F192" i="16" s="1"/>
  <c r="D191" i="16"/>
  <c r="F191" i="16" s="1"/>
  <c r="D190" i="16"/>
  <c r="F190" i="16" s="1"/>
  <c r="D189" i="16"/>
  <c r="E189" i="16" s="1"/>
  <c r="E195" i="16" s="1"/>
  <c r="D185" i="16"/>
  <c r="F185" i="16" s="1"/>
  <c r="D184" i="16"/>
  <c r="F184" i="16" s="1"/>
  <c r="D183" i="16"/>
  <c r="F183" i="16" s="1"/>
  <c r="D182" i="16"/>
  <c r="E182" i="16" s="1"/>
  <c r="D181" i="16"/>
  <c r="E181" i="16" s="1"/>
  <c r="D180" i="16"/>
  <c r="E180" i="16" s="1"/>
  <c r="D179" i="16"/>
  <c r="E179" i="16" s="1"/>
  <c r="D175" i="16"/>
  <c r="F175" i="16" s="1"/>
  <c r="D174" i="16"/>
  <c r="F174" i="16" s="1"/>
  <c r="D173" i="16"/>
  <c r="F173" i="16" s="1"/>
  <c r="D172" i="16"/>
  <c r="E172" i="16" s="1"/>
  <c r="D171" i="16"/>
  <c r="E171" i="16" s="1"/>
  <c r="D170" i="16"/>
  <c r="E170" i="16" s="1"/>
  <c r="D169" i="16"/>
  <c r="E169" i="16" s="1"/>
  <c r="D159" i="16"/>
  <c r="F159" i="16" s="1"/>
  <c r="D158" i="16"/>
  <c r="F158" i="16" s="1"/>
  <c r="D157" i="16"/>
  <c r="F157" i="16" s="1"/>
  <c r="F156" i="16"/>
  <c r="D155" i="16"/>
  <c r="F155" i="16" s="1"/>
  <c r="D154" i="16"/>
  <c r="E154" i="16" s="1"/>
  <c r="D153" i="16"/>
  <c r="E153" i="16" s="1"/>
  <c r="D152" i="16"/>
  <c r="E152" i="16" s="1"/>
  <c r="D148" i="16"/>
  <c r="F148" i="16" s="1"/>
  <c r="D147" i="16"/>
  <c r="F147" i="16" s="1"/>
  <c r="D146" i="16"/>
  <c r="F146" i="16" s="1"/>
  <c r="D145" i="16"/>
  <c r="F145" i="16" s="1"/>
  <c r="D144" i="16"/>
  <c r="F144" i="16" s="1"/>
  <c r="D143" i="16"/>
  <c r="F143" i="16" s="1"/>
  <c r="D142" i="16"/>
  <c r="F142" i="16" s="1"/>
  <c r="D141" i="16"/>
  <c r="F141" i="16" s="1"/>
  <c r="D140" i="16"/>
  <c r="F140" i="16" s="1"/>
  <c r="D139" i="16"/>
  <c r="E139" i="16" s="1"/>
  <c r="E150" i="16" s="1"/>
  <c r="D44" i="25" s="1"/>
  <c r="D135" i="16"/>
  <c r="F135" i="16" s="1"/>
  <c r="D134" i="16"/>
  <c r="F134" i="16" s="1"/>
  <c r="D133" i="16"/>
  <c r="E133" i="16" s="1"/>
  <c r="E137" i="16" s="1"/>
  <c r="D43" i="25" s="1"/>
  <c r="D123" i="16"/>
  <c r="F123" i="16" s="1"/>
  <c r="D122" i="16"/>
  <c r="F122" i="16" s="1"/>
  <c r="D121" i="16"/>
  <c r="F121" i="16" s="1"/>
  <c r="D120" i="16"/>
  <c r="F120" i="16" s="1"/>
  <c r="D119" i="16"/>
  <c r="E119" i="16" s="1"/>
  <c r="D118" i="16"/>
  <c r="E118" i="16" s="1"/>
  <c r="D114" i="16"/>
  <c r="F114" i="16" s="1"/>
  <c r="F116" i="16" s="1"/>
  <c r="F36" i="25" s="1"/>
  <c r="D113" i="16"/>
  <c r="E113" i="16" s="1"/>
  <c r="D112" i="16"/>
  <c r="E112" i="16" s="1"/>
  <c r="D102" i="16"/>
  <c r="F102" i="16" s="1"/>
  <c r="D101" i="16"/>
  <c r="F101" i="16" s="1"/>
  <c r="D100" i="16"/>
  <c r="F100" i="16" s="1"/>
  <c r="D99" i="16"/>
  <c r="E99" i="16" s="1"/>
  <c r="D98" i="16"/>
  <c r="E98" i="16" s="1"/>
  <c r="D94" i="16"/>
  <c r="F94" i="16" s="1"/>
  <c r="D93" i="16"/>
  <c r="F93" i="16" s="1"/>
  <c r="D92" i="16"/>
  <c r="F92" i="16" s="1"/>
  <c r="D91" i="16"/>
  <c r="F91" i="16" s="1"/>
  <c r="D90" i="16"/>
  <c r="E90" i="16" s="1"/>
  <c r="D89" i="16"/>
  <c r="E89" i="16" s="1"/>
  <c r="D88" i="16"/>
  <c r="E88" i="16" s="1"/>
  <c r="D87" i="16"/>
  <c r="E87" i="16" s="1"/>
  <c r="D86" i="16"/>
  <c r="E86" i="16" s="1"/>
  <c r="D76" i="16"/>
  <c r="F76" i="16" s="1"/>
  <c r="D75" i="16"/>
  <c r="F75" i="16" s="1"/>
  <c r="D74" i="16"/>
  <c r="F74" i="16" s="1"/>
  <c r="D73" i="16"/>
  <c r="F73" i="16" s="1"/>
  <c r="D72" i="16"/>
  <c r="F72" i="16" s="1"/>
  <c r="D71" i="16"/>
  <c r="F71" i="16" s="1"/>
  <c r="D70" i="16"/>
  <c r="F70" i="16" s="1"/>
  <c r="D69" i="16"/>
  <c r="E69" i="16" s="1"/>
  <c r="E78" i="16" s="1"/>
  <c r="D23" i="25" s="1"/>
  <c r="D65" i="16"/>
  <c r="E65" i="16" s="1"/>
  <c r="D61" i="16"/>
  <c r="F61" i="16" s="1"/>
  <c r="D60" i="16"/>
  <c r="F60" i="16" s="1"/>
  <c r="D59" i="16"/>
  <c r="F59" i="16" s="1"/>
  <c r="D58" i="16"/>
  <c r="F58" i="16" s="1"/>
  <c r="D57" i="16"/>
  <c r="E57" i="16" s="1"/>
  <c r="D56" i="16"/>
  <c r="E56" i="16" s="1"/>
  <c r="D52" i="16"/>
  <c r="F52" i="16" s="1"/>
  <c r="F54" i="16" s="1"/>
  <c r="F20" i="25" s="1"/>
  <c r="D51" i="16"/>
  <c r="E51" i="16" s="1"/>
  <c r="E54" i="16" s="1"/>
  <c r="D20" i="25" s="1"/>
  <c r="D47" i="16"/>
  <c r="F47" i="16" s="1"/>
  <c r="F49" i="16" s="1"/>
  <c r="F19" i="25" s="1"/>
  <c r="D46" i="16"/>
  <c r="E46" i="16" s="1"/>
  <c r="D45" i="16"/>
  <c r="E45" i="16" s="1"/>
  <c r="D41" i="16"/>
  <c r="F41" i="16" s="1"/>
  <c r="D40" i="16"/>
  <c r="F40" i="16" s="1"/>
  <c r="D39" i="16"/>
  <c r="F39" i="16" s="1"/>
  <c r="D38" i="16"/>
  <c r="F38" i="16" s="1"/>
  <c r="D37" i="16"/>
  <c r="F37" i="16" s="1"/>
  <c r="D36" i="16"/>
  <c r="E36" i="16" s="1"/>
  <c r="D35" i="16"/>
  <c r="E35" i="16" s="1"/>
  <c r="D34" i="16"/>
  <c r="E34" i="16" s="1"/>
  <c r="D24" i="16"/>
  <c r="E24" i="16" s="1"/>
  <c r="E26" i="16" s="1"/>
  <c r="D12" i="25" s="1"/>
  <c r="D20" i="16"/>
  <c r="F20" i="16" s="1"/>
  <c r="F22" i="16" s="1"/>
  <c r="F11" i="25" s="1"/>
  <c r="D19" i="16"/>
  <c r="E19" i="16" s="1"/>
  <c r="D18" i="16"/>
  <c r="E18" i="16" s="1"/>
  <c r="D14" i="16"/>
  <c r="F14" i="16" s="1"/>
  <c r="D13" i="16"/>
  <c r="F13" i="16" s="1"/>
  <c r="D12" i="16"/>
  <c r="F12" i="16" s="1"/>
  <c r="D11" i="16"/>
  <c r="E11" i="16" s="1"/>
  <c r="D10" i="16"/>
  <c r="E54" i="24"/>
  <c r="D153" i="24"/>
  <c r="E153" i="24" s="1"/>
  <c r="D152" i="24"/>
  <c r="E152" i="24" s="1"/>
  <c r="D151" i="24"/>
  <c r="E151" i="24" s="1"/>
  <c r="D150" i="24"/>
  <c r="E150" i="24" s="1"/>
  <c r="D146" i="24"/>
  <c r="E146" i="24" s="1"/>
  <c r="D145" i="24"/>
  <c r="E145" i="24" s="1"/>
  <c r="D144" i="24"/>
  <c r="E144" i="24" s="1"/>
  <c r="D140" i="24"/>
  <c r="E140" i="24" s="1"/>
  <c r="D139" i="24"/>
  <c r="E139" i="24" s="1"/>
  <c r="D138" i="24"/>
  <c r="E138" i="24" s="1"/>
  <c r="D128" i="24"/>
  <c r="E128" i="24" s="1"/>
  <c r="D127" i="24"/>
  <c r="E127" i="24" s="1"/>
  <c r="D126" i="24"/>
  <c r="E126" i="24" s="1"/>
  <c r="D125" i="24"/>
  <c r="E125" i="24" s="1"/>
  <c r="D124" i="24"/>
  <c r="E124" i="24" s="1"/>
  <c r="D120" i="24"/>
  <c r="E120" i="24" s="1"/>
  <c r="D119" i="24"/>
  <c r="E119" i="24" s="1"/>
  <c r="D118" i="24"/>
  <c r="E118" i="24" s="1"/>
  <c r="D117" i="24"/>
  <c r="E117" i="24" s="1"/>
  <c r="D116" i="24"/>
  <c r="E116" i="24" s="1"/>
  <c r="D115" i="24"/>
  <c r="E115" i="24" s="1"/>
  <c r="D114" i="24"/>
  <c r="E114" i="24" s="1"/>
  <c r="D113" i="24"/>
  <c r="E113" i="24" s="1"/>
  <c r="D112" i="24"/>
  <c r="E112" i="24" s="1"/>
  <c r="D108" i="24"/>
  <c r="E108" i="24" s="1"/>
  <c r="D107" i="24"/>
  <c r="E107" i="24" s="1"/>
  <c r="D97" i="24"/>
  <c r="E97" i="24" s="1"/>
  <c r="D96" i="24"/>
  <c r="E96" i="24" s="1"/>
  <c r="D95" i="24"/>
  <c r="E95" i="24" s="1"/>
  <c r="D94" i="24"/>
  <c r="E94" i="24" s="1"/>
  <c r="D90" i="24"/>
  <c r="E90" i="24" s="1"/>
  <c r="D92" i="24" s="1"/>
  <c r="D80" i="24"/>
  <c r="E80" i="24" s="1"/>
  <c r="D79" i="24"/>
  <c r="E79" i="24" s="1"/>
  <c r="D78" i="24"/>
  <c r="E78" i="24" s="1"/>
  <c r="D74" i="24"/>
  <c r="E74" i="24" s="1"/>
  <c r="D73" i="24"/>
  <c r="E73" i="24" s="1"/>
  <c r="D72" i="24"/>
  <c r="E72" i="24" s="1"/>
  <c r="D71" i="24"/>
  <c r="E71" i="24" s="1"/>
  <c r="D61" i="24"/>
  <c r="E61" i="24" s="1"/>
  <c r="D60" i="24"/>
  <c r="E60" i="24" s="1"/>
  <c r="D59" i="24"/>
  <c r="E59" i="24" s="1"/>
  <c r="D58" i="24"/>
  <c r="E58" i="24" s="1"/>
  <c r="D57" i="24"/>
  <c r="E57" i="24" s="1"/>
  <c r="D56" i="24"/>
  <c r="E56" i="24" s="1"/>
  <c r="D55" i="24"/>
  <c r="E55" i="24" s="1"/>
  <c r="D47" i="24"/>
  <c r="E47" i="24" s="1"/>
  <c r="D46" i="24"/>
  <c r="E46" i="24" s="1"/>
  <c r="D45" i="24"/>
  <c r="E45" i="24" s="1"/>
  <c r="D44" i="24"/>
  <c r="E44" i="24" s="1"/>
  <c r="D40" i="24"/>
  <c r="E40" i="24" s="1"/>
  <c r="D42" i="24" s="1"/>
  <c r="D36" i="24"/>
  <c r="E36" i="24" s="1"/>
  <c r="D38" i="24" s="1"/>
  <c r="D32" i="24"/>
  <c r="E32" i="24" s="1"/>
  <c r="D31" i="24"/>
  <c r="E31" i="24" s="1"/>
  <c r="D30" i="24"/>
  <c r="E30" i="24" s="1"/>
  <c r="D29" i="24"/>
  <c r="E29" i="24" s="1"/>
  <c r="D28" i="24"/>
  <c r="E28" i="24" s="1"/>
  <c r="D14" i="24"/>
  <c r="E14" i="24" s="1"/>
  <c r="D16" i="24" s="1"/>
  <c r="D10" i="24"/>
  <c r="D9" i="24"/>
  <c r="D8" i="24"/>
  <c r="D148" i="24" l="1"/>
  <c r="D110" i="24"/>
  <c r="D34" i="24"/>
  <c r="D76" i="24"/>
  <c r="E67" i="16"/>
  <c r="D22" i="25" s="1"/>
  <c r="D49" i="24"/>
  <c r="D122" i="24"/>
  <c r="D155" i="24"/>
  <c r="D82" i="24"/>
  <c r="D99" i="24"/>
  <c r="D63" i="24"/>
  <c r="E202" i="16"/>
  <c r="D69" i="25" s="1"/>
  <c r="F202" i="16"/>
  <c r="F69" i="25" s="1"/>
  <c r="D142" i="24"/>
  <c r="D130" i="24"/>
  <c r="F177" i="16"/>
  <c r="F51" i="25" s="1"/>
  <c r="F187" i="16"/>
  <c r="F52" i="25" s="1"/>
  <c r="E63" i="16"/>
  <c r="D21" i="25" s="1"/>
  <c r="E125" i="16"/>
  <c r="D37" i="25" s="1"/>
  <c r="E187" i="16"/>
  <c r="D52" i="25" s="1"/>
  <c r="F137" i="16"/>
  <c r="F43" i="25" s="1"/>
  <c r="E161" i="16"/>
  <c r="E163" i="16" s="1"/>
  <c r="D47" i="25" s="1"/>
  <c r="F161" i="16"/>
  <c r="F45" i="25" s="1"/>
  <c r="F195" i="16"/>
  <c r="F53" i="25" s="1"/>
  <c r="E177" i="16"/>
  <c r="D51" i="25" s="1"/>
  <c r="D53" i="25"/>
  <c r="E10" i="16"/>
  <c r="E16" i="16" s="1"/>
  <c r="D10" i="25" s="1"/>
  <c r="F150" i="16"/>
  <c r="F44" i="25" s="1"/>
  <c r="F104" i="16"/>
  <c r="F30" i="25" s="1"/>
  <c r="E116" i="16"/>
  <c r="D36" i="25" s="1"/>
  <c r="E104" i="16"/>
  <c r="D30" i="25" s="1"/>
  <c r="F96" i="16"/>
  <c r="F29" i="25" s="1"/>
  <c r="F125" i="16"/>
  <c r="E96" i="16"/>
  <c r="E49" i="16"/>
  <c r="D19" i="25" s="1"/>
  <c r="F63" i="16"/>
  <c r="F21" i="25" s="1"/>
  <c r="F78" i="16"/>
  <c r="F23" i="25" s="1"/>
  <c r="F16" i="16"/>
  <c r="F10" i="25" s="1"/>
  <c r="F43" i="16"/>
  <c r="F18" i="25" s="1"/>
  <c r="E43" i="16"/>
  <c r="E22" i="16"/>
  <c r="E10" i="24"/>
  <c r="E9" i="24"/>
  <c r="E8" i="24"/>
  <c r="D132" i="1"/>
  <c r="D128" i="1"/>
  <c r="E128" i="1" s="1"/>
  <c r="D127" i="1"/>
  <c r="E127" i="1" s="1"/>
  <c r="D126" i="1"/>
  <c r="E126" i="1" s="1"/>
  <c r="D125" i="1"/>
  <c r="D121" i="1"/>
  <c r="E121" i="1" s="1"/>
  <c r="D120" i="1"/>
  <c r="E120" i="1" s="1"/>
  <c r="D119" i="1"/>
  <c r="E119" i="1" s="1"/>
  <c r="D118" i="1"/>
  <c r="D108" i="1"/>
  <c r="E108" i="1" s="1"/>
  <c r="D107" i="1"/>
  <c r="D106" i="1"/>
  <c r="D102" i="1"/>
  <c r="D98" i="1"/>
  <c r="D88" i="1"/>
  <c r="E88" i="1" s="1"/>
  <c r="D87" i="1"/>
  <c r="D83" i="1"/>
  <c r="E83" i="1" s="1"/>
  <c r="D82" i="1"/>
  <c r="D72" i="1"/>
  <c r="E72" i="1" s="1"/>
  <c r="D71" i="1"/>
  <c r="D67" i="1"/>
  <c r="E67" i="1" s="1"/>
  <c r="D66" i="1"/>
  <c r="E66" i="1" s="1"/>
  <c r="D65" i="1"/>
  <c r="E65" i="1" s="1"/>
  <c r="D64" i="1"/>
  <c r="E64" i="1" s="1"/>
  <c r="D63" i="1"/>
  <c r="D53" i="1"/>
  <c r="D49" i="1"/>
  <c r="D45" i="1"/>
  <c r="E45" i="1" s="1"/>
  <c r="D44" i="1"/>
  <c r="D40" i="1"/>
  <c r="D36" i="1"/>
  <c r="E36" i="1" s="1"/>
  <c r="D35" i="1"/>
  <c r="E35" i="1" s="1"/>
  <c r="D31" i="1"/>
  <c r="D30" i="1"/>
  <c r="D29" i="1"/>
  <c r="D19" i="1"/>
  <c r="D15" i="1"/>
  <c r="D14" i="1"/>
  <c r="D10" i="1"/>
  <c r="D9" i="1"/>
  <c r="D12" i="24" l="1"/>
  <c r="F28" i="16"/>
  <c r="F206" i="16" s="1"/>
  <c r="F73" i="25" s="1"/>
  <c r="F197" i="16"/>
  <c r="F211" i="16" s="1"/>
  <c r="F78" i="25" s="1"/>
  <c r="D45" i="25"/>
  <c r="E197" i="16"/>
  <c r="D33" i="1"/>
  <c r="F163" i="16"/>
  <c r="F46" i="25" s="1"/>
  <c r="E127" i="16"/>
  <c r="D39" i="25" s="1"/>
  <c r="D130" i="1"/>
  <c r="E82" i="1"/>
  <c r="D85" i="1"/>
  <c r="E87" i="1"/>
  <c r="D90" i="1"/>
  <c r="E98" i="1"/>
  <c r="D100" i="1"/>
  <c r="E106" i="1"/>
  <c r="D110" i="1"/>
  <c r="E49" i="1"/>
  <c r="D51" i="1"/>
  <c r="E132" i="1"/>
  <c r="D134" i="1"/>
  <c r="E44" i="1"/>
  <c r="D47" i="1"/>
  <c r="E125" i="1"/>
  <c r="E118" i="1"/>
  <c r="D123" i="1"/>
  <c r="E71" i="1"/>
  <c r="D74" i="1"/>
  <c r="E40" i="1"/>
  <c r="D42" i="1"/>
  <c r="E102" i="1"/>
  <c r="D104" i="1"/>
  <c r="E53" i="1"/>
  <c r="D55" i="1"/>
  <c r="E63" i="1"/>
  <c r="D69" i="1"/>
  <c r="E210" i="16"/>
  <c r="D77" i="25" s="1"/>
  <c r="D46" i="25"/>
  <c r="D163" i="16"/>
  <c r="F54" i="25"/>
  <c r="F106" i="16"/>
  <c r="E211" i="16"/>
  <c r="D78" i="25" s="1"/>
  <c r="D54" i="25"/>
  <c r="F127" i="16"/>
  <c r="F37" i="25"/>
  <c r="E28" i="16"/>
  <c r="D14" i="25" s="1"/>
  <c r="D11" i="25"/>
  <c r="E106" i="16"/>
  <c r="D32" i="25" s="1"/>
  <c r="D29" i="25"/>
  <c r="E80" i="16"/>
  <c r="D25" i="25" s="1"/>
  <c r="D18" i="25"/>
  <c r="F80" i="16"/>
  <c r="E107" i="1"/>
  <c r="F13" i="25" l="1"/>
  <c r="D92" i="1"/>
  <c r="D197" i="16"/>
  <c r="D55" i="25"/>
  <c r="D127" i="16"/>
  <c r="E209" i="16"/>
  <c r="D76" i="25" s="1"/>
  <c r="F210" i="16"/>
  <c r="F77" i="25" s="1"/>
  <c r="D112" i="1"/>
  <c r="D38" i="25"/>
  <c r="D136" i="1"/>
  <c r="D76" i="1"/>
  <c r="D80" i="16"/>
  <c r="D24" i="25"/>
  <c r="E207" i="16"/>
  <c r="D74" i="25" s="1"/>
  <c r="F31" i="25"/>
  <c r="F208" i="16"/>
  <c r="F75" i="25" s="1"/>
  <c r="F38" i="25"/>
  <c r="F209" i="16"/>
  <c r="F76" i="25" s="1"/>
  <c r="F207" i="16"/>
  <c r="F74" i="25" s="1"/>
  <c r="F24" i="25"/>
  <c r="D106" i="16"/>
  <c r="D31" i="25"/>
  <c r="E208" i="16"/>
  <c r="D75" i="25" s="1"/>
  <c r="F203" i="16"/>
  <c r="F70" i="25" s="1"/>
  <c r="D28" i="16"/>
  <c r="E206" i="16"/>
  <c r="D73" i="25" s="1"/>
  <c r="D13" i="25"/>
  <c r="E203" i="16"/>
  <c r="D70" i="25" s="1"/>
  <c r="F79" i="25" l="1"/>
  <c r="D79" i="25"/>
  <c r="F212" i="16"/>
  <c r="D157" i="24"/>
  <c r="D132" i="24"/>
  <c r="D173" i="24" s="1"/>
  <c r="D101" i="24"/>
  <c r="D172" i="24" s="1"/>
  <c r="D84" i="24"/>
  <c r="D171" i="24" s="1"/>
  <c r="D65" i="24"/>
  <c r="D170" i="24" s="1"/>
  <c r="F205" i="16"/>
  <c r="E212" i="16"/>
  <c r="E204" i="16"/>
  <c r="D71" i="25" l="1"/>
  <c r="C204" i="16"/>
  <c r="C205" i="16"/>
  <c r="F72" i="25"/>
  <c r="D174" i="24"/>
  <c r="D22" i="24"/>
  <c r="D169" i="24" s="1"/>
  <c r="D38" i="1"/>
  <c r="D57" i="1" s="1"/>
  <c r="D168" i="24" l="1"/>
  <c r="C168" i="24" s="1"/>
  <c r="F65" i="25"/>
  <c r="D65" i="25"/>
  <c r="D215" i="16" s="1"/>
  <c r="C71" i="25"/>
  <c r="C72" i="25"/>
  <c r="D64" i="25"/>
  <c r="D214" i="16" s="1"/>
  <c r="D66" i="25"/>
  <c r="F66" i="25"/>
  <c r="F216" i="16" s="1"/>
  <c r="D166" i="24"/>
  <c r="D175" i="24"/>
  <c r="E19" i="1"/>
  <c r="E15" i="1"/>
  <c r="E14" i="1"/>
  <c r="C3" i="25" l="1"/>
  <c r="F215" i="16"/>
  <c r="D216" i="16"/>
  <c r="C4" i="25"/>
  <c r="C2" i="25"/>
  <c r="B2" i="16" s="1"/>
  <c r="B3" i="16" l="1"/>
  <c r="B3" i="1"/>
  <c r="B2" i="24"/>
  <c r="B4" i="16"/>
  <c r="E30" i="1"/>
  <c r="E29" i="1"/>
  <c r="E10" i="1"/>
  <c r="E9" i="1"/>
  <c r="E31" i="1" l="1"/>
  <c r="E142" i="1" s="1"/>
  <c r="D12" i="1"/>
  <c r="D21" i="1"/>
  <c r="D17" i="1"/>
  <c r="E143" i="1" l="1"/>
  <c r="D23" i="1"/>
  <c r="D140" i="1" s="1"/>
  <c r="E145" i="1" l="1"/>
  <c r="E144" i="1"/>
</calcChain>
</file>

<file path=xl/sharedStrings.xml><?xml version="1.0" encoding="utf-8"?>
<sst xmlns="http://schemas.openxmlformats.org/spreadsheetml/2006/main" count="1693" uniqueCount="893">
  <si>
    <t>Documentation Available</t>
  </si>
  <si>
    <t>Priority Level</t>
  </si>
  <si>
    <t>Target Completion Date</t>
  </si>
  <si>
    <t xml:space="preserve">Last Updated: </t>
  </si>
  <si>
    <t xml:space="preserve">Goal for Submission: </t>
  </si>
  <si>
    <t>Person Responsible</t>
  </si>
  <si>
    <t>Action Steps</t>
  </si>
  <si>
    <t>C</t>
  </si>
  <si>
    <t>A</t>
  </si>
  <si>
    <t>2017 NCQA PCMH Action Planning Tool</t>
  </si>
  <si>
    <t>Action Plan - 2017 NCQA PCMH Standards</t>
  </si>
  <si>
    <t>Competency</t>
  </si>
  <si>
    <t>Criteria</t>
  </si>
  <si>
    <t>Criteria Present</t>
  </si>
  <si>
    <t>TC 01 (Core): Designates a clinician lead of the medical home and a staff person to manage the PCMH transformation and medical home activities.</t>
  </si>
  <si>
    <t>Core or Elective</t>
  </si>
  <si>
    <t>E</t>
  </si>
  <si>
    <t>Sharable</t>
  </si>
  <si>
    <t>FS</t>
  </si>
  <si>
    <t>PS</t>
  </si>
  <si>
    <t>Accelerated</t>
  </si>
  <si>
    <t>R</t>
  </si>
  <si>
    <t>New in 2017</t>
  </si>
  <si>
    <t>Evidence</t>
  </si>
  <si>
    <t>Description of involvement in external collaborative activity</t>
  </si>
  <si>
    <t>Certified Electronic Health Records System (EHR) name</t>
  </si>
  <si>
    <t>Identified behavioral healthcare manager</t>
  </si>
  <si>
    <t>Summary of Core Scores</t>
  </si>
  <si>
    <t xml:space="preserve">The practice provides continuity of care, communicates roles and responsibilities of the medical home to patients/families/caregivers, and organizes and trains staff to work to the top of their license and provide effective team-based care. </t>
  </si>
  <si>
    <t>TC Competency A: The practice is committed to transforming the practice into a sustainable medical home. Members of the care team serve specific roles as defined by the practice's organizational structure and are equipped with the knowledge and training necessary to perform those functions.</t>
  </si>
  <si>
    <t>TC Competency C: The practice communicates and engages patients on expectations and their role in the medical home model of care</t>
  </si>
  <si>
    <t>The practice is committed to transforming the practice into a sustainable medical home. Members of the care team serve specific roles as defined by the practice's organizational structure and are equipped with the knowledge and training necessary to perform those functions.</t>
  </si>
  <si>
    <t>Total # of Core Criteria with "Yes" for TC Competency A:</t>
  </si>
  <si>
    <t>Total # of Core Criteria with "Yes" for TC Competency B:</t>
  </si>
  <si>
    <t>Total # of Core Criteria with "Yes" for TC Competency C:</t>
  </si>
  <si>
    <t>PCMH Concept: Team-Based Care and Practice Organization (TC)</t>
  </si>
  <si>
    <t>PCMH Concept: Knowing and Managing Your Patients (KM)</t>
  </si>
  <si>
    <t>Total # of Core Criteria with "Yes" for KM Competency A:</t>
  </si>
  <si>
    <t>Summary of Elective Scores</t>
  </si>
  <si>
    <t>Total # of Elective Criteria Credits for TC Competency A:</t>
  </si>
  <si>
    <t>Documented Process</t>
  </si>
  <si>
    <t>No</t>
  </si>
  <si>
    <t>Double Point</t>
  </si>
  <si>
    <t>Link to Guidance and Evidence Requirements</t>
  </si>
  <si>
    <t>NCQA PCMH 2017 Guidance and Evidence Requirements</t>
  </si>
  <si>
    <t>Guidance</t>
  </si>
  <si>
    <t>TC 04 (2 Credits): Patients/families/caregivers are involved in the practice's governance structure of on stakeholder committees</t>
  </si>
  <si>
    <t>TC Competency B: Communication among staff is organized to ensure that patient care is  coordinated, safe and effective</t>
  </si>
  <si>
    <t>KM Competency A: Practice routinely collects comprehensive data on patients to understand background and health risk of patients. Practice uses information on the population to implement needed interventions, tolls and supports for the practice as a whole and for specific individuals</t>
  </si>
  <si>
    <t>Total Possible Core Points for KM Competency A:</t>
  </si>
  <si>
    <t>Total Possible Core Points for TC Competency A:</t>
  </si>
  <si>
    <t>Total Possible Core Points for TC Competency B:</t>
  </si>
  <si>
    <t>Total Possible Core Points for TC Competency C:</t>
  </si>
  <si>
    <t>Total Possible Elective Criteria Credits for TC Competency A:</t>
  </si>
  <si>
    <t>Total Possible Elective Criteria Credits for TC Competency B:</t>
  </si>
  <si>
    <t>Total Possible Elective Criteria Credits for TC Competency C:</t>
  </si>
  <si>
    <t>Total Possible Elective Criteria Credits for KM Competency A:</t>
  </si>
  <si>
    <t>Yes</t>
  </si>
  <si>
    <t>KM Competency B:</t>
  </si>
  <si>
    <t>KM Competency C:</t>
  </si>
  <si>
    <t>KM 02 (Core): Comprehensive health assessment includes (all items required):
A. Medical history of patient and family.
B. Mental health/substance use history of patient and family.
C. Family/social/cultural characteristics.
D. Communication needs.
E. Behaviors affecting health.
F. Social functioning.
G. Social determinants of health.
H. Developmental screening using a standardized tool. (NA for practices with no pediatric population under 30 months of age.)
I. Advance care planning. (NA for pediatric practices.)</t>
  </si>
  <si>
    <t>KM Competency A:</t>
  </si>
  <si>
    <t>KM 03 (Core): Conducts depression screenings for adults and adolescents using a standardized tool.</t>
  </si>
  <si>
    <t>KM 04 (1 Credit): Conducts behavioral health screenings and/or assessments using a standardized tool. (Implement two or more.)
A. Anxiety.
B. Alcohol use disorder.
C. Substance use disorder.
D. Pediatric behavioral health screening.
E. Post-traumatic stress disorder.
F. Attention deficit/hyperactivity disorder.
G. Postpartum depression.</t>
  </si>
  <si>
    <t>KM 05 (1 Credit): Assesses oral health needs and provides necessary services during the care visit based on evidence-based guidelines or coordinates with oral health partners.</t>
  </si>
  <si>
    <t>KM 06 (1 Credit): Identifies the predominant conditions and health concerns of the patient population.</t>
  </si>
  <si>
    <t>KM 07 (2 Credits): Understands social determinants of health for patients, monitors at the population level and implements care interventions based on these data.</t>
  </si>
  <si>
    <t>KM 08 (1 Credit): Evaluates patient population demographics/communication preferences/health literacy to tailor development and distribution of patient materials.</t>
  </si>
  <si>
    <t>KM 09 (Core): Assesses the diversity (race, ethnicity, and one other aspect of diversity) of its population.</t>
  </si>
  <si>
    <t>KM 10 (Core): Assesses the language needs of its population.</t>
  </si>
  <si>
    <t>Competency B: The practice seeks to meet the needs of a diverse patient population by understanding the population’s unique characteristics and language needs. The practice uses this information to ensure linguistic and other patient needs are met.</t>
  </si>
  <si>
    <t>KM 11 (1 Credit): Identifies and addresses population-level needs based on the diversity of the practice and the community (demonstrate at least two):
A. Target population health management on disparities in care.
B. Address health literacy of the practice staff.
C. Educate practice staff in cultural competence.</t>
  </si>
  <si>
    <t>Competency C: The practice proactively addresses the care needs of the patient population to ensure needs are met.</t>
  </si>
  <si>
    <t>KM 12 (Core): Proactively and routinely identifies populations of patients and reminds them, or their families/caregivers about needed services (must report at least three categories):
A. Preventive care services.
B. Immunizations.
C. Chronic or acute care services.
D. Patients not recently seen by the practice.</t>
  </si>
  <si>
    <t>KM 13 (2 Credits): Demonstrates excellence in a benchmarked/ performance-based recognition program assessed using evidence-based care guidelines.</t>
  </si>
  <si>
    <t>KM 14 (Core): Reviews and reconciles medications for more than 80 percent of patients received from care transitions.</t>
  </si>
  <si>
    <t>Competency D: The practice addresses medication safety and adherence by providing information to the patient and establishing processes for medication documentation, reconciliation and assessment of barriers.</t>
  </si>
  <si>
    <t>KM 15 (Core): Maintains an up-to-date list of medications for more than 80 percent of patients.</t>
  </si>
  <si>
    <t>KM 16 (1 Credit): Assesses understanding and provides education, as needed, on new prescriptions for more than 50 percent of patients/families/caregiver.</t>
  </si>
  <si>
    <t>KM 17 (1 Credit): Assesses and addresses patient response to medications and barriers to adherence for more than 50 percent of patients, and dates the assessment.</t>
  </si>
  <si>
    <t>KM 18 (1 Credit): Reviews controlled substance database when prescribing relevant medications.</t>
  </si>
  <si>
    <t>KM 19 (2 Credits): Systematically obtains prescription claims data in order to assess and address medication adherence.</t>
  </si>
  <si>
    <t>Competency E: The practice incorporates evidence- based clinical decision support across a variety of conditions to ensure effective and efficient care is provided to patients.</t>
  </si>
  <si>
    <t>KM 20 (Core): Implements clinical decision support following evidence-based guidelines for care of (Practice must demonstrate at least four criteria):
A. Mental health condition.
B. Substance use disorder.
C. A chronic medical condition.
D. An acute condition.
E. A condition related to unhealthy behaviors.
F. Well child or adult care.
G. Overuse/appropriateness issues.</t>
  </si>
  <si>
    <t>Competency F: The practice identifies/ considers and establishes connections to community resources to collaborate and direct patients to needed support.</t>
  </si>
  <si>
    <t>KM 21 (Core): Uses information on the population served by the practice to prioritize needed community resources.</t>
  </si>
  <si>
    <t>KM 22 (1 Credit): Provides access to educational resources, such as materials, peer-support sessions, group classes, online self-management tools or programs.</t>
  </si>
  <si>
    <t>KM 23 (1 Credit): Provides oral health education resources to patients.</t>
  </si>
  <si>
    <t>KM 24 (1 Credit): Adopts shared decision-making aids for preference-sensitive conditions.</t>
  </si>
  <si>
    <t>KM 25 (1 Credit): Engages with schools or intervention agencies in the community.</t>
  </si>
  <si>
    <t>KM 26 (1 Credit): Routinely maintains a current community resource list based on the needs identified in KM 21.</t>
  </si>
  <si>
    <t>KM 27 (1 Credit): Assesses the usefulness of identified community support resources.</t>
  </si>
  <si>
    <t>KM 28 (2 Credits): Has regular “case conferences” involving parties outside the practice team (e.g., community supports, specialists).</t>
  </si>
  <si>
    <t>KM Competency D:</t>
  </si>
  <si>
    <t>KM Competency F:</t>
  </si>
  <si>
    <t>Competency A: The practice seeks to enhance access by providing appointments and clinical advice based on patients’ needs.</t>
  </si>
  <si>
    <t>AC 01 (Core): Assesses the access needs and preferences of the patient population.</t>
  </si>
  <si>
    <t>AC 02 (Core): Provides same-day appointments for routine and urgent care to meet identified patient needs.</t>
  </si>
  <si>
    <t>AC 03 (Core): Provides routine and urgent appointments outside regular business hours to meet identified patient needs.</t>
  </si>
  <si>
    <t>AC 04 (Core): Provides timely clinical advice by telephone.</t>
  </si>
  <si>
    <t>AC 05 (Core): Documents clinical advice in patient records and confirms clinical advice and care provided after-hours does not conflict with patient medical record.</t>
  </si>
  <si>
    <t>AC 06 (1 Credit): Provides scheduled routine or urgent appointments by telephone or other technology-supported mechanisms.</t>
  </si>
  <si>
    <t>AC 07 (1 Credit): Has a secure electronic system for patient to request appointments, prescription refills, referrals and test results.</t>
  </si>
  <si>
    <t>AC 08 (1 Credit): Has a secure electronic system for two-way communication to provide timely clinical advice.</t>
  </si>
  <si>
    <t>AC 09 (1 Credit): Uses information about the population served by the practice to assess equity of access that considers health disparities.</t>
  </si>
  <si>
    <t>Competency B: Practices support continuity through empanelment and systematic access to the patient’s medical record.</t>
  </si>
  <si>
    <t>AC 10 (Core): Helps patients/families/ caregivers select or change a personal clinician.</t>
  </si>
  <si>
    <t>AC 12 (2 Credits): Provides continuity of medical record information for care and advice when the office is closed.</t>
  </si>
  <si>
    <t>AC 13 (1 Credit): Reviews and actively manages panel sizes.</t>
  </si>
  <si>
    <t>AC 14 (1 Credit): Reviews and reconciles panes based on health plan or other outside patient assignments.</t>
  </si>
  <si>
    <t>Competency A: The practice systematically identifies patients who may benefit from care management.</t>
  </si>
  <si>
    <t>CM 01 (Core): Considers the following when establishing a systematic process and criteria for identifying patients who may benefit from care management (practice must include at least three in its criteria):
A. Behavioral health conditions.
B. High cost/high utilization.
C. Poorly controlled or complex conditions.
D. Social determinants of health.
E. Referrals by outside organizations (e.g., insurers, health system, ACO), practice staff, patient/ family/caregiver.</t>
  </si>
  <si>
    <t>CM 02 (Core): Monitors the percentage of the total patient population identified through its process and criteria.</t>
  </si>
  <si>
    <t>CM 03 (2 Credits): Applies a comprehensive risk- stratification process for the entire patient panel in order to identify and direct resources appropriately.</t>
  </si>
  <si>
    <t>Competency B: For patients identified for care management, the practice consistently uses patient information and collaborates with patients/families/ caregivers to develop a care plan that addresses barriers and incorporates patient preferences and lifestyle goals documented in the patient’s chart.</t>
  </si>
  <si>
    <t>CM 04 (Core): Establishes a person-centered care plan for patients identified for care management.</t>
  </si>
  <si>
    <t>CM 05 (Core): Provides a written care plan to the patient/family/caregiver for patients identified for care management.</t>
  </si>
  <si>
    <t>CM 06 (1 Credit): Documents patient preference and functional/lifestyle goals in individual care plans.</t>
  </si>
  <si>
    <t>CM 07 (1 Credit): Identifies and discusses potential barriers to meeting goals in individual care plans.</t>
  </si>
  <si>
    <t>CM 08 (1 Credit): Includes a self-management plan in individual care plans.</t>
  </si>
  <si>
    <t>CM 09 (1 Credit): Care plan is integrated and accessible across settings of care.</t>
  </si>
  <si>
    <t>AC Competency A:</t>
  </si>
  <si>
    <t>AC Competency B:</t>
  </si>
  <si>
    <t>CM Competency A:</t>
  </si>
  <si>
    <t>CM Competency B:</t>
  </si>
  <si>
    <t>Competency A: The practice effectively tracks and manages laboratory and imaging tests important for patient care and informs patients of the result.</t>
  </si>
  <si>
    <t>CC 01 (Core): The practice systematically manages lab and imaging tests by:
A. Tracking lab tests until results are available, flagging and following up on overdue results.
B. Tracking imaging tests until results are available, flagging and following up on overdue results.
C. Flagging abnormal lab results, bringing them to the attention of the clinician.
D. Flagging abnormal imaging results, bringing them to the attention of the clinician.
E. Notifying patients/families/caregivers of normal lab and imaging test results.
F. Notifying patients/families/caregivers of abnormal lab and imaging test results.</t>
  </si>
  <si>
    <t>CC 02 (1 Credit): Follows up with the inpatient facility about newborn hearing and blood-spot screening.</t>
  </si>
  <si>
    <t>CC 03 (2 Credits): Uses clinical protocols to determine when imaging and lab tests are necessary.</t>
  </si>
  <si>
    <t>Competency B: The practice provides important information in referrals to specialists and tracks referrals until the report is received.</t>
  </si>
  <si>
    <t>CC 04 (Core): The practice systematically manages referrals by:
A. Giving the consultant or specialist the clinical question, the required timing and the type of referral.
B. Giving the consultant or specialist pertinent demographic and clinical data, including test results and the current care plan.
C. Tracking referrals until the consultant or specialist’s report is available, flagging and following up on overdue reports.</t>
  </si>
  <si>
    <t>CC 05 (2 Credits): Uses clinical protocols to determine when a referral to a specialist is necessary.</t>
  </si>
  <si>
    <t>CC 06 (1 Credit): Identifies the specialists/specialty types frequently used by the practice.</t>
  </si>
  <si>
    <t>CC 07 (2 Credits): Considers available performance information on consultants/specialists when making referrals.</t>
  </si>
  <si>
    <t>CC 08 (1 Credit): Works with nonbehavioral healthcare specialists to whom the practice frequently refers to set expectations for information sharing and patient care.</t>
  </si>
  <si>
    <t>CC 09 (2 Credits): Works with behavioral healthcare providers to whom the practice frequently refers to set expectations for information sharing and patient care.</t>
  </si>
  <si>
    <t>CC 10 (2 Credits): Integrates behavioral healthcare providers into the care delivery system of the practice site.</t>
  </si>
  <si>
    <t>CC 11 (1 Credit): Monitors the timeliness and quality of the referral response.</t>
  </si>
  <si>
    <t>CC 12 (1 Credit): Documents co-management arrangements in the patient’s medical record.</t>
  </si>
  <si>
    <t>CC 13 (2 Credits): Engages with patients regarding cost implications of treatment options.</t>
  </si>
  <si>
    <t>Competency C: The practice connects with health care facilities to support patient safety throughout care transitions. The practice receives and shares necessary patient treatment information to coordinate comprehensive patient care.</t>
  </si>
  <si>
    <t>CC 14 (Core): Systematically identifies patients with unplanned hospital admissions and emergency department visits.</t>
  </si>
  <si>
    <t>CC 15 (Core): Shares clinical information with admitting hospitals and emergency departments.</t>
  </si>
  <si>
    <t>CC 16 (Core): Contacts patients/families/caregivers for follow-up care, if needed, within an appropriate period following a hospital admission or emergency department visit.</t>
  </si>
  <si>
    <t>CC 17 (1 Credit): Systematic ability to coordinate with acute care settings after office hours through access to current patient information.</t>
  </si>
  <si>
    <t>CC 18 (1 Credit): Exchanges patient information with the hospital during a patient’s hospitalization.</t>
  </si>
  <si>
    <t>CC 19 (1 Credit): Implements a process to consistently obtain patient discharge summaries from the hospital and other facilities.</t>
  </si>
  <si>
    <t>CC 20 (1 Credit): Collaborates with the patient/family/caregiver to develop/implement a written care plan for complex patients transitioning into/out of the practice (e.g., from pediatric care to adult care).</t>
  </si>
  <si>
    <t>CC 21 (Maximum 3 Credits): Demonstrates electronic exchange of information with external entities, agencies and registries (May select one or more):
A. Regional health information organization or other health information exchange source that enhances the practice’s ability to manage complex patients. (1 Credit)
B. Immunization registries or immunization information systems. (1 Credit)
C. Summary of care record to another provider or care facility for care transitions. (1 Credit)</t>
  </si>
  <si>
    <t>Competency A: The practice measures to understand current performance and to identify opportunities for improvement.</t>
  </si>
  <si>
    <t>QI 01 (Core): Monitors at least five clinical quality measures across the four categories (must monitor at least one measure of each type):
A. Immunization measures.
B. Other preventive care measures.
C. Chronic or acute care clinical measures.
D. Behavioral health measures.</t>
  </si>
  <si>
    <t>QI 02 (Core): Monitors at least two measures of resource stewardship (must monitor at least 1 measure of each type):
A. Measures related to care coordination.
B. Measures affecting health care costs.</t>
  </si>
  <si>
    <t>QI 03 (Core): Assesses performance on availability of major appointment types to meet patient needs and preferences for access.</t>
  </si>
  <si>
    <t>QI 04 (Core): Monitors patient experience through:
A. Quantitative data. Conducts a survey (using any instrument) to evaluate patient/family/caregiver experiences across at least three dimensions such as:
• Access.
• Communication.
• Coordination.
• Whole-person care, self-management support and comprehensiveness.
B. Qualitative data. Obtains feedback from patients/families/caregivers through qualitative means.</t>
  </si>
  <si>
    <t>QI 05 (1 Credit): Assesses health disparities using performance data stratified for vulnerable populations (must choose one from each section):
A. Clinical quality.
B. Patient experience.</t>
  </si>
  <si>
    <t>QI 06 (1 Credit): The practice uses a standardized, validated patient experience survey tool with benchmarking data available.</t>
  </si>
  <si>
    <t>QI 07 (2 Credits): The practice obtains feedback on experiences of vulnerable patient groups.</t>
  </si>
  <si>
    <t>Competency B: The practice evaluates its performance against goals or benchmarks and uses the results to prioritize and implement improvement strategies.</t>
  </si>
  <si>
    <t>QI 08 (Core): Sets goals and acts to improve upon at least three measures across at least three of the four categories:
A. Immunization measures.
B. Other preventive care measures.
C. Chronic or acute care clinical measures.
D. Behavioral health measures.</t>
  </si>
  <si>
    <t>QI 09 (Core): Sets goals and acts to improve performance on at least one measure of resource stewardship:
A. Measures related to care coordination.
B. Measures affecting health care costs.</t>
  </si>
  <si>
    <t>QI 10 (Core): Sets goals and acts to improve on availability of major appointment types to meet patient needs and preferences.</t>
  </si>
  <si>
    <t>QI 11 (Core): Sets goals and acts to improve performance on at least one patient experience measure.</t>
  </si>
  <si>
    <t>QI 12 (2 Credits): Achieves improved performance on at least two performance measures.</t>
  </si>
  <si>
    <t>QI 13 (1 Credit): Sets goals and acts to improve disparities in care or services on at least one measure.</t>
  </si>
  <si>
    <t>QI 14 (2 Credits): Achieves improved performance on at least one measure of disparities in care or service.</t>
  </si>
  <si>
    <t>QI 15 (Core): Reports practice-level or individual clinician performance results within the practice for measures reported by the practice.</t>
  </si>
  <si>
    <t>QI 16 (1 Credit): Reports practice-level or individual clinician performance results publicly or with patients for measures reported by the practice.</t>
  </si>
  <si>
    <t>QI 17 (2 Credits): Involves patient/family/caregiver in quality improvement activities.</t>
  </si>
  <si>
    <t>QI 18 (2 Credits): Reports clinical quality measures to Medicare or Medicaid agency.</t>
  </si>
  <si>
    <t>QI 19 (Maximum 2 Credits): Is engaged in Value-Based Agreement.
A. Practice engages in upside risk contract (1 Credit).
B. Practice engages in two-sided risk contract (2 Credits).</t>
  </si>
  <si>
    <t>CC Competency A:</t>
  </si>
  <si>
    <t>CC Competency B:</t>
  </si>
  <si>
    <t>QI Competency A:</t>
  </si>
  <si>
    <t>QI Competency B:</t>
  </si>
  <si>
    <t>Total Possible Core Points for KM Competency B:</t>
  </si>
  <si>
    <t>Total # of Core Criteria with "Yes" for KM Competency B:</t>
  </si>
  <si>
    <t>Total Possible Core Points for KM Competency C:</t>
  </si>
  <si>
    <t>Total # of Core Criteria with "Yes" for KM Competency C:</t>
  </si>
  <si>
    <t>Total Possible Core Points for KM Competency D:</t>
  </si>
  <si>
    <t>Total # of Core Criteria with "Yes" for KM Competency D:</t>
  </si>
  <si>
    <t>Total Possible Core Points for KM Competency E:</t>
  </si>
  <si>
    <t>Total # of Core Criteria with "Yes" for KM Competency E:</t>
  </si>
  <si>
    <t>Total # of Core Criteria with "Yes" for KM Competency F:</t>
  </si>
  <si>
    <t>Total Possible Core Points for KM Competency F:</t>
  </si>
  <si>
    <t>The PCMH model expects continuity of care. Patients/families/caregivers have 24/7 access to clinical advice and appropriate care facilitated by their designated clinician/care team and supported by access to their medical record. The practice considers the needs and preferences of the patient population when establishing and updating standards for access.</t>
  </si>
  <si>
    <t>Patient-Centered Access and Continuity (AC)</t>
  </si>
  <si>
    <t>Total Possible Core Points for AC Competency A:</t>
  </si>
  <si>
    <t>Total # of Core Criteria with "Yes" for AC Competency A:</t>
  </si>
  <si>
    <t>Care Management and Support (CM)</t>
  </si>
  <si>
    <t>The practice identifies patient needs at the individual and population levels to effectively plan, manage and coordinate patient care in partnership with patients/families/caregivers. Emphasis is placed on supporting patients at highest risk.</t>
  </si>
  <si>
    <t>Total Possible Core Points for AC Competency B:</t>
  </si>
  <si>
    <t>Total # of Core Criteria with "Yes" for AC Competency B:</t>
  </si>
  <si>
    <t>Total Possible Core Points for CM Competency A:</t>
  </si>
  <si>
    <t>Total # of Core Criteria with "Yes" for CM Competency A:</t>
  </si>
  <si>
    <t>Total Possible Core Points for CM Competency B:</t>
  </si>
  <si>
    <t>Total # of Core Criteria with "Yes" for CM Competency B:</t>
  </si>
  <si>
    <t>Care Coordination and Care Transitions (CC)</t>
  </si>
  <si>
    <t>The practice systematically tracks tests, referrals and care transitions to achieve high quality care coordination, lower costs, improve patient safety and ensure effective communication with specialists and other providers in the medical neighborhood.</t>
  </si>
  <si>
    <t>Total Possible Core Points for CC Competency A:</t>
  </si>
  <si>
    <t>Total # of Core Criteria with "Yes" for CC Competency A:</t>
  </si>
  <si>
    <t>Total Possible Core Points for CC Competency B:</t>
  </si>
  <si>
    <t>Total # of Core Criteria with "Yes" for CC Competency B:</t>
  </si>
  <si>
    <t>Total Possible Core Points for CC Competency C:</t>
  </si>
  <si>
    <t>Total # of Core Criteria with "Yes" for CC Competency C:</t>
  </si>
  <si>
    <t>Performance Measurement and Quality Improvement (QI)</t>
  </si>
  <si>
    <t>The practice establishes a culture of data-driven performance improvement on clinical quality, efficiency and patient experience, and engages staff and patients/families/caregivers in quality improvement activities.</t>
  </si>
  <si>
    <t>Total Possible Core Points for QI Competency A:</t>
  </si>
  <si>
    <t>Total # of Core Criteria with "Yes" for QI Competency A:</t>
  </si>
  <si>
    <t>Total Possible Core Points for QI Competency B:</t>
  </si>
  <si>
    <t>Total # of Core Criteria with "Yes" for QI Competency B:</t>
  </si>
  <si>
    <t>Competency C: The practice is accountable for performance. The practice shares performance data with the practice, patients and/or publicly for the measures and patient populations identified in the previous section.</t>
  </si>
  <si>
    <t>QI Competency C:</t>
  </si>
  <si>
    <t>Total # of Core Criteria with "Yes" for QI Competency C:</t>
  </si>
  <si>
    <t>Total Possible Core Points for QI Competency C:</t>
  </si>
  <si>
    <t>No Elective credits</t>
  </si>
  <si>
    <t>No Elective Credits</t>
  </si>
  <si>
    <t>Total Possible Elective Criteria Credits for KM Competency B:</t>
  </si>
  <si>
    <t>Total Possible Elective Criteria Credits for KM Competency C:</t>
  </si>
  <si>
    <t>Total Possible Elective Criteria Credits for KM Competency D:</t>
  </si>
  <si>
    <t>Total Possible Elective Criteria Credits for KM Competency E:</t>
  </si>
  <si>
    <t>Total Possible Elective Criteria Credits for KM Competency F:</t>
  </si>
  <si>
    <t>Total Possible Elective Criteria Credits for AC Competency A:</t>
  </si>
  <si>
    <t>Total Possible Elective Criteria Credits for AC Competency B:</t>
  </si>
  <si>
    <t>Total Possible Elective Criteria Credits for CM Competency A:</t>
  </si>
  <si>
    <t>Total Possible Elective Criteria Credits for CM Competency B:</t>
  </si>
  <si>
    <t>Total Possible Elective Criteria Credits for CC Competency A:</t>
  </si>
  <si>
    <t>Total Possible Elective Criteria Credits for CC Competency B:</t>
  </si>
  <si>
    <t>Total Possible Elective Criteria Credits for CC Competency C:</t>
  </si>
  <si>
    <t>Total Possible Elective Criteria Credits for QI Competency A:</t>
  </si>
  <si>
    <t>Total Possible Elective Criteria Credits for QI Competency B:</t>
  </si>
  <si>
    <t>Total Possible Elective Criteria Credits for QI Competency C:</t>
  </si>
  <si>
    <r>
      <t xml:space="preserve">Summary of Total Scores
</t>
    </r>
    <r>
      <rPr>
        <b/>
        <sz val="14"/>
        <rFont val="Arial"/>
        <family val="2"/>
      </rPr>
      <t>(Must meet all Core Criteria for 40 credits; Must additionally meet Elective Criteria in at least 5 of the 6 Concept areas for 25 credits = Total of 65 credits)</t>
    </r>
  </si>
  <si>
    <t>Total Possible   for TC Competency A:</t>
  </si>
  <si>
    <t>Total # of   for TC Competency A:</t>
  </si>
  <si>
    <t>Total Possible   for TC Competency B:</t>
  </si>
  <si>
    <t>Total Possible   for TC Competency C:</t>
  </si>
  <si>
    <t>Total Possible   for KM Competency A:</t>
  </si>
  <si>
    <t>Total Possible   for KM Competency B:</t>
  </si>
  <si>
    <t>Total Possible   for KM Competency C:</t>
  </si>
  <si>
    <t>Total Possible   for KM Competency D:</t>
  </si>
  <si>
    <t>Total Possible   for KM Competency E:</t>
  </si>
  <si>
    <t>Total Possible   for KM Competency F:</t>
  </si>
  <si>
    <t>Total Possible   for AC Competency A:</t>
  </si>
  <si>
    <t>Total Possible   for AC Competency B:</t>
  </si>
  <si>
    <t>Total Possible   for CM Competency A:</t>
  </si>
  <si>
    <t>Total Possible   for CM Competency B:</t>
  </si>
  <si>
    <t>Total Possible   for CC Competency A:</t>
  </si>
  <si>
    <t>Total Possible   for CC Competency B:</t>
  </si>
  <si>
    <t>Total Possible   for CC Competency C:</t>
  </si>
  <si>
    <t>Total Possible   for QI Competency A:</t>
  </si>
  <si>
    <t>Total Possible   for QI Competency B:</t>
  </si>
  <si>
    <t>Total Possible   for QI Competency C:</t>
  </si>
  <si>
    <t>Total # of  Criteria with "Yes" for TC Competency B:</t>
  </si>
  <si>
    <t>Total # of  Criteria with "Yes" for TC Competency C:</t>
  </si>
  <si>
    <t>Total # of  Criteria with "Yes" for KM Competency A:</t>
  </si>
  <si>
    <t>Total # of  Criteria with "Yes" for KM Competency B:</t>
  </si>
  <si>
    <t>Total # of  Criteria with "Yes" for KM Competency C:</t>
  </si>
  <si>
    <t>Total # of  Criteria with "Yes" for KM Competency D:</t>
  </si>
  <si>
    <t>Total # of  Criteria with "Yes" for KM Competency E:</t>
  </si>
  <si>
    <t>Total # of  Criteria with "Yes" for KM Competency F:</t>
  </si>
  <si>
    <t>Total # of  Criteria with "Yes" for AC Competency A:</t>
  </si>
  <si>
    <t>Total # of  Criteria with "Yes" for AC Competency B:</t>
  </si>
  <si>
    <t>Total # of  Criteria with "Yes" for CM Competency A:</t>
  </si>
  <si>
    <t>Total # of  Criteria with "Yes" for CM Competency B:</t>
  </si>
  <si>
    <t>Total # of  Criteria with "Yes" for CC Competency A:</t>
  </si>
  <si>
    <t>Total # of  Criteria with "Yes" for CC Competency B:</t>
  </si>
  <si>
    <t>Total # of  Criteria with "Yes" for CC Competency C:</t>
  </si>
  <si>
    <t>Total # of  Criteria with "Yes" for QI Competency A:</t>
  </si>
  <si>
    <t>Total # of  Criteria with "Yes" for QI Competency B:</t>
  </si>
  <si>
    <t>Total # of  Criteria with "Yes" for QI Competency C:</t>
  </si>
  <si>
    <t>Total # of Elective Criteria with "Yes" for TC Competency B:</t>
  </si>
  <si>
    <t>Total # of Elective Criteria with "Yes" for TC Competency C:</t>
  </si>
  <si>
    <t>Total # of Elective Criteria with "Yes" for KM Competency A:</t>
  </si>
  <si>
    <t>Total # of Elective Criteria with "Yes" for KM Competency B:</t>
  </si>
  <si>
    <t>Total # of Elective Criteria with "Yes" for KM Competency C:</t>
  </si>
  <si>
    <t>Total # of Elective Criteria with "Yes" for KM Competency D:</t>
  </si>
  <si>
    <t>Total # of Elective Criteria with "Yes" for KM Competency E:</t>
  </si>
  <si>
    <t>Total # of Elective Criteria with "Yes" for KM Competency F:</t>
  </si>
  <si>
    <t>Total # of Elective Criteria with "Yes" for AC Competency A:</t>
  </si>
  <si>
    <t>Total # of Elective Criteria with "Yes" for AC Competency B:</t>
  </si>
  <si>
    <t>Total # of Elective Criteria with "Yes" for CM Competency A:</t>
  </si>
  <si>
    <t>Total # of Elective Criteria with "Yes" for CM Competency B:</t>
  </si>
  <si>
    <t>Total # of Elective Criteria with "Yes" for CC Competency A:</t>
  </si>
  <si>
    <t>Total # of Elective Criteria with "Yes" for CC Competency B:</t>
  </si>
  <si>
    <t>Total # of Elective Criteria with "Yes" for CC Competency C:</t>
  </si>
  <si>
    <t>Total # of Elective Criteria with "Yes" for QI Competency A:</t>
  </si>
  <si>
    <t>Total # of Elective Criteria with "Yes" for QI Competency B:</t>
  </si>
  <si>
    <t>Total # of Elective Criteria with "Yes" for QI Competency C:</t>
  </si>
  <si>
    <t>No or Blank</t>
  </si>
  <si>
    <t>Blank</t>
  </si>
  <si>
    <t>-</t>
  </si>
  <si>
    <t>N/A</t>
  </si>
  <si>
    <t>Core</t>
  </si>
  <si>
    <t>Total for Concept TC</t>
  </si>
  <si>
    <t>Total Possible for Concept TC</t>
  </si>
  <si>
    <t>Total Possible for Concept KM</t>
  </si>
  <si>
    <t>Total for Concept KM</t>
  </si>
  <si>
    <t>Total Possible for Concept AC</t>
  </si>
  <si>
    <t>Total for Concept AC</t>
  </si>
  <si>
    <t>Total Possible for Concept CC</t>
  </si>
  <si>
    <t>Total for Concept CC</t>
  </si>
  <si>
    <t>Total Possible for Concept CM</t>
  </si>
  <si>
    <t>Total for Concept CM</t>
  </si>
  <si>
    <t>Total Possible for Concept QI</t>
  </si>
  <si>
    <t>Total for Concept QI</t>
  </si>
  <si>
    <t>Elective</t>
  </si>
  <si>
    <t>TC 02 (Core): Defines practice organizational structure and staff responsibilities / skills to support key PCMH functions.</t>
  </si>
  <si>
    <t>TC 03 (1 Credit): The practice is involved in external PCMH-oriented collaborative activities (e.g., federal/state initiatives health information exchanges.</t>
  </si>
  <si>
    <t>TC 06 (Core): Has regular patient care team meetings or a structured communication process focused on individual patient care.</t>
  </si>
  <si>
    <t>TC 07 (Core): Involves care team staff in the practice's performance evaluation and quality improvement activities.</t>
  </si>
  <si>
    <t>TC 08 (2 Credits): Has at least one care manager qualified to identify and coordinate behavioral health needs.</t>
  </si>
  <si>
    <t>TC 09 (Core): Has a process for informing patients/families/caregivers about the role of the medical home and provides patients/families/caregivers materials that contain the information.</t>
  </si>
  <si>
    <t>KM 01 (Core): Documents an up-to-date problem list for each patient with current and active diagnoses.</t>
  </si>
  <si>
    <t>Knowing and Managing Your Patients (KM)</t>
  </si>
  <si>
    <t>The practice captures and analyzes information about the patients and community it serves and uses the information to deliver evidence-based care that supports population needs and provision of culturally and linguistically appropriate services.</t>
  </si>
  <si>
    <t>TC Competency B: Communication among staff is organized to ensure that patient care is  coordinated, safe and effective.</t>
  </si>
  <si>
    <t>TC Competency C: The practice communicates and engages patients on expectations and their role in the medical home model of care.</t>
  </si>
  <si>
    <t>The practice maintains a structured communication process, sharing information about patients, care needs, concerns for the day and other information that encourages efficient patient care and practice flow. The process may include tasks or messages in the medical record, regular e-mail exchanges, or notes on the schedule about a patient and the roles of the clinician and team leader and others in the communication process. 
Consistent care-team meetings (such as huddles) provide a forum for practice staff to communicate about upcoming appointments, patient needs and workflow updates.</t>
  </si>
  <si>
    <t>Up-to-date means that the most recent diagnoses- ascertained from previous records, transfer of information from other providers, diagnosis by the clinician, or by querying the patient- are added to the problem list. Report shows patients with updated problem list at least annually. 
The patient's active problem list or diagnoses should include acute and chronic conditions, behavioral health diagnoses and oral health issues, as well as past diagnoses that are relevant to the patient's current care. Implementing KM 01 is a foundation for understanding health risks.</t>
  </si>
  <si>
    <t>A comprehensive patient assessment includes an examination of the patient’s social and behavioral influences in addition to a physical health assessment. The practice uses evidence-based guidelines to determine how frequently the health assessments are completed and updated. Comprehensive, current data on patients provides a foundation for supporting population needs.
As part of the comprehensive health assessment the practice:
A. Collects patient and family medical history (e.g., history of chronic disease or event [e.g., diabetes, cancer, surgery, hypertension]) for patient and “first-degree” relatives (i.e., who share about 50% of their genes with a specific family member).
B. Collects patient and family behavioral health history (e.g., schizophrenia, stress, alcohol, prescription drug abuse, illegal drug use, maternal depression).
C. Evaluates social and cultural needs, preferences, strengths and limitations. Examples include family/household structure, support systems, and patient/family concerns. Broad consideration should be given to a variety of characteristics (e.g., education level, marital status, unemployment, social support, assigned responsibilities).
D. Identifies whether a patient has specific communication requirements due to hearing, vision or cognition issues. Note: This does not address language; refer to KM10 for language needs.
E. Assesses risky and unhealthy behaviors that go beyond physical activity, alcohol consumption and smoking status and may include nutrition, oral health, dental care, risky sexual behavior and secondhand smoke exposure.
F. Assesses a patient’s ability to interact with other people in everyday social tasks and to maintain an adequate social life. May include isolation, declining cognition, social anxiety, interpersonal relationships, activities of independent living, social interactions and so on.
G. Collects information on social determinants of health: conditions in a patient’s environment that affect a wide range of health, functioning and quality-of-life outcomes and risks. Examples include availability of resources to meet daily needs; access to educational, economic and job opportunities; public safety, social support; social norms and attitudes; food and housing insecurities; household/environmental risk factors; exposure to crime, violence and social disorder; socioeconomic conditions; residential segregation (Healthy People 2020).
H. For newborns through 3 years of age, uses a standardized tool for periodic developmental screening. If there are no established risk factors or parental concerns, screens are done by 24 months.
I. Documents patient/family preferences for advance care planning (i.e., care at the end of life or for patients who are unable to speak for themselves). This may include discussing and documenting a plan of care, with treatment options and preferences. Patients with an advance directive on file meet the requirement.</t>
  </si>
  <si>
    <t>Many patients go undiagnosed and untreated for mental health and substance use disorders. The medical home can play a major role in early identification of these conditions. Practice staff have been trained on the use of standardized tools to ensure accurate diagnosis, treatment and follow-up.
A standardized tool collects information using a current, evidence-based approach that was developed, field-tested and endorsed by a national or regional organization.
The National Institute on Drug Abuse created a chart of Evidence Based Screening Tools for Adults and Adolescents for opioid screening, as well as alcohol and substance use tools.
A. The practice conducts screening for the presence of emotional distress and symptoms of anxiety using any validated tool (e.g., GAD-2, GAD-7). Anxiety disorders are common, often undetected and misdiagnosed, associated with other psychiatric conditions and linked with medical conditions (e.g., heart disease, chronic pain disorders).
B. The USPSTF recommends screening for adults aged 18 years or older for alcohol misuse and providing patients engaged in risky or hazardous drinking with brief behavioral counseling interventions to reduce alcohol misuse. Practices may use the Alcohol Use Disorders Identification Test (AUDIT), a screening for excessive drinking, the Drug Abuse Screening Test (DAST), CAGE or another validated screening tool. The American Academy of Pediatrics’ (AAP) Bright Futures recommends clinicians screen all adolescents for alcohol and drug use during all appropriate acute care visits using developmentally appropriate screening tools. (e.g., CRAFFT or Alcohol Screening and Brief Intervention for Youth).
C. Screening for substance use can assist the practice to provide needed treatment, referrals and abstinence tools to address the patient’s substance use concerns. Substance use is a growing issue that is impacting all types of patients. Screening supports early intervention and facilitating patients’ access to the necessary treatments toward sobriety. Available screening tools may include the Screening, Brief Intervention and Referral to Treatment (SBIRT) tool, CAGE AID or DAST-10 instruments which assess a variety of substance use conditions.
D. Pediatric screening for behavioral health is distinct from adult screening and provides opportunities for early interventions that can have lasting affects over a lifetime. This may include tools such as the Behavioral Assessment System for Children (BASC).
E. The practice uses standardized tools to determine if patients have developed PTSD. This condition develops in patients who have experienced a severe and distressing event. This event causes the patient to subsequently re-live the traumatic experience causing mental distress. Assessments for PTSD support the practice in recognizing the ailment so it can either provide treatment or referrals to appropriate specialists.
F. The Vanderbilt Assessment Scale or the DSM V ADHD checklist for adults or children/adolescents are examples of screening tools used to determine if a patient has Attention Deficit/ Hyperactivity Disorder (ADHD). ADHD makes it challenging for a person to pay attention and/or control impulsive behaviors. This condition is most commonly diagnosed during childhood but symptoms can persist through adolescence and adulthood. Screening and helping a patient understand their ADHD diagnosis and treatment plan can help the patient/family/caregiver manage symptoms and reduce the impact of the condition.
G. The USPSTF recommends screening of adults, including pregnant and postpartum women, for depression. Screening should be implemented with adequate systems in place to ensure accurate diagnosis, effective treatment, and appropriate follow-up. The USPSTF guidelines suggest screening during and after pregnancy. The AAP’s Bright Futures acknowledges that primary care practices that see both infants and their families have a unique opportunity to integrate postpartum depression screening into the well-child care schedule. Validated screening tools may include PHQ-2, PHQ-9 or Edinburgh Postnatal Depression Scale (EPDS) or other validated screening tools, and may be conducted 4–6 weeks postpartum or during the 1-, 2-, 4- or 6-month well-child visits.
For a list of screening tools, visit SAMHSA.gov, or for a list of pediatric screening tools, visit the American Academy of Pediatrics website. (https://www.aap.org/en-us/advocacy-and-policy/aap-health-initiatives/Mental-Health/Pages/Primary-Care-Tools.aspx)</t>
  </si>
  <si>
    <t>The practice conducts patient-specific oral health risk assessments and keeps a list of oral health partners such as dentists, endodontists, oral surgeons and/or periodontists from which to refer.
Poor oral health can have a significant impact on quality of life and overall health. Primary care practices are uniquely positioned to improve oral health, oral health awareness through education, preventive interventions (e.g. fluoride application for pediatric patients) and timely referrals.</t>
  </si>
  <si>
    <t>The practice identifies its patients’ most prevalent and important conditions and concerns, through analysis of diagnosis codes or problem lists.
Although the general conditions treated in primary care are similar across practices, each medical home has a unique population that influences how the practice organizes their work and resources. Knowing its population’s top concerns allows the practice to adopt guidelines, focus decision support and outreach efforts, identify specialties to establish clearer referral relationships and determine what special services to offer (e.g., group sessions, education, counseling) that align with those needs.</t>
  </si>
  <si>
    <t>After the practice collects information on social determinants of health, it demonstrates the ability to assess data and address identified gaps using community partnerships, self-management resources or other tools to serve the on-going needs of its population.
Routine collection of data on social determinants of health (as required in KM 02) is an important step, but the real benefit to the population comes when the practice uses the information to continuously enhance care systems and community connections to systematically address needs.</t>
  </si>
  <si>
    <t>KM Competency A: Practice routinely collects comprehensive data on patients to understand background and health risks of patients. Practice uses information on the population to implement needed interventions, tolls and supports for the practice as a whole and for specific individuals.</t>
  </si>
  <si>
    <t>KM Competency B: The practice seeks to meet the needs of a diverse patient population by understanding the population’s unique characteristics and language needs. The practice uses this information to ensure linguistic and other patient needs are met.</t>
  </si>
  <si>
    <t>The practice collects information on how patients identify in at least three areas that include:
1. Race.
2. Ethnicity.
3. One other aspect of diversity, which may include, but is not limited to, gender identity, sexual orientation, religion, occupation, geographic residence.
Assessing the diversity of its population can help a practice identify segments of the population with specialized needs or subject to systemic barriers leading to disparities in health outcomes. Data may be collected from all patients directly or the practice may use data about the community served by the practice (such as inputting data from zip code analysis or accessing census data from their specific community).</t>
  </si>
  <si>
    <t>Report</t>
  </si>
  <si>
    <t>The practice documents in its records whether the patient declined to provide language information, that the primary language is English or that the patient does not need language services. A blank field does not mean the patient’s preferred language is English.
Documenting patients’ preferred spoken and written language helps the practice identify the language resources required to serve the population effectively such as materials in prevalent languages, translation services, and availability of bilingual staff. Data may be collected by the practice from all patients directly or may be data about the community served by the practice.</t>
  </si>
  <si>
    <t>The practice uses lists or reports to manage the care needs of specific patient populations. Using collected data on patients, the practice addresses a variety of health care needs using evidence-based guidelines, including missing recommended follow-up visits. The practice implements this process at least annually to proactively identify and remind patients, or their families/caregivers, before they are overdue for services.</t>
  </si>
  <si>
    <t>KM Competency C: The practice proactively addresses the care needs of the patient population to ensure needs are met.</t>
  </si>
  <si>
    <t>KM Competency D: The practice addresses medication safety and adherence by providing information to the patient and establishing processes for medication documentation, reconciliation and assessment of barriers.</t>
  </si>
  <si>
    <t>The practice reviews all prescribed medications a patient is taking and documents this in the medical record. Conflicts or potential discrepancies in medications are identified and addressed by clinical staff. Medication review and reconciliation occurs at transitions of care, or at least annually.
Maintaining an accurate list of a patient’s medications reduces the possibility of duplicate medications, medication errors and adverse drug events. Medication reconciliation is an important safety net for patients received from care transitions, because they are more likely to be elderly, use multiple pharmacies, multiple providers and have co-morbid conditions.
Medication reconciliation is the process of obtaining and maintaining an accurate list of all medications a patient is taking and addresses any potential conflicts including name, dosage, frequency and drug-drug interactions.</t>
  </si>
  <si>
    <t>The practice routinely collects information from patients about medications they take and keeps up-to-date lists of patients’ medications. Medication data should be captured in searchable fields. The list should include the date when it was last updated, prescription and nonprescription medications, over-the-counter medications and herbal and vitamin/mineral/dietary (nutritional) supplements.</t>
  </si>
  <si>
    <t>The practice uses patient-centered methods, such as open-ended questions (i.e., teach-back collaborative method), to assess patient understanding. Educational materials are designed with regard to patient need (e.g., reading level). Lack of understanding, due to low health literacy or communication barriers, leads to poorer health outcomes and compromises patient safety.</t>
  </si>
  <si>
    <t>The practice asks patients if they are having difficulty taking a medication, are experiencing side effects and are taking the medication as prescribed. If a patient is not taking a medication as prescribed, the practice determines why.
Patients cannot get the full benefit of their medications if they do not take them as prescribed.</t>
  </si>
  <si>
    <t>The practice consults a state controlled-substance database—also known as a Prescription Drug Monitoring Program (PDMP) or Prescription Monitoring Program (PMP)—before dispensing Schedule II, III, IV and V controlled substances. This can prevent overdoses and misuse, and can support referrals for pain management and substance use disorders. Most states allow providers to consult their controlled-substance database before prescribing.
For a list of PDMPs by state: http://www.pdmpassist.org/content/state-pdmp-websites</t>
  </si>
  <si>
    <t>Evidence of implementation</t>
  </si>
  <si>
    <t>The practice systematically obtains prescription claims data or other medication transaction history. This may include systems such as SureScripts e-prescribing network, regional health information exchanges, insurers or prescription benefit management companies. The practice uses prescription claims data to determine whether a patient is adhering to the medication treatment plan.</t>
  </si>
  <si>
    <t>KM Competency E: The practice incorporates evidence- based clinical decision support across a variety of conditions to ensure effective and efficient care is provided to patients.</t>
  </si>
  <si>
    <t>The practice utilizes systems in its day-to-day operations that integrate evidence-based guidelines (frequently referred to as clinical decision support [CDS]). CDS is a systematic method of prompting clinicians to consider evidence-based guidelines at the point of care.
CDS encompasses a variety of tools, including, but not limited to:
• Computerized alerts and reminders for providers and patients.
• Condition-specific order sets.
• Focused patient data reports and summaries.
• Documentation templates.
• Diagnostic support.
• Contextually relevant reference information.
Although CDS may relate to clinical quality measures, measures alone do not achieve the broader goals of CDS.
A. Mental health
• The practice uses evidence-based guidelines to support clinical decisions related to at least one mental health issue (e.g., depression, anxiety, bipolar disorder, ADHD, ADD, dementia, Alzheimer’s)
B. Substance use disorder treatment
• The practice uses evidence-based guidelines to support clinical decisions related to at least one substance abuse issue (e.g., illegal drug use, prescription drug addiction, alcoholism).
C. A chronic medical condition
• The practice has evidence-based guidelines it uses for clinical decision support related to at least one chronic medical condition (e.g., arthritis, asthma, cardiovascular disease, COPD, diabetes).
D. An acute condition
• The practice uses evidence-based guidelines to support clinical decisions related to at least one acute medical condition (e.g., acute back pain, allergic rhinitis, bronchiolitis, influenza, otitis media, pharyngitis, sinusitis, urinary tract infection).
E. A condition related to unhealthy behaviors
• The practice uses evidence-based guidelines to support clinical decisions related to at least one unhealthy behavior (e.g., obesity, smoking).
F. Well child or adult care
• The practice uses evidence-based guidelines to support clinical decisions related to well-child or adult care (e.g., age appropriate screenings, immunizations).
G. Overuse/appropriateness issues
• The practice uses evidence-based guidelines to support clinical decisions related to overuse or appropriateness of care issues (e.g., use of antibiotics, avoiding unnecessary testing, referrals to multiple specialists). The American Board of Internal Medicine Foundation’s Choosing Wisely campaign provides information about implementing evidence-based guidelines as clinical decision support (http://www.choosingwisely.org).</t>
  </si>
  <si>
    <t>KM Competency F: The practice identifies/ considers and establishes connections to community resources to collaborate and direct patients to needed support.</t>
  </si>
  <si>
    <t>The practice identifies needed resources by assessing collected population information. Practice may assess social determinants, predominant conditions, emergency department usage and other health concerns to prioritize community resources (e.g. food banks, support groups) that support the patient population.</t>
  </si>
  <si>
    <t>List of key patient needs and concerns</t>
  </si>
  <si>
    <t>Giving patients access to educational materials, peer support sessions, group classes and other resources can engage them in their care and teach them better ways to manage it, and help them stay healthy. The practice provides three examples of how it implements these tools for its patients.
• Educational programs and resources may include information about a medical condition or about the patient’s role in managing the condition. Resources include brochures, handout materials, videos, website links and pamphlets, as well as community resources (e.g., programs, support groups).
• Self-management tools enable patients to collect health information at home that can be discussed with the clinician. Patients can track their progress and adjust the treatment or their behavior, if necessary. Such as a practice gives its hypertensive patients a method of documenting daily blood pressure readings.
The practice provides or shares available health education classes, which may include alternative approaches such as peer-led discussion groups or shared medical appointments (i.e., multiple patients meet in a group setting for follow-up or routine care). These types of appointments may offer access to a multidisciplinary care team and facilitate patients to interact with and learn from each other.</t>
  </si>
  <si>
    <t>The practice provides an example of how it provides patients with educational and other resources that pertain to oral health and hygiene. Oral disease is largely preventable with knowledge and attention to hygiene. Poor oral health can complicate the care for chronic conditions such as diabetes and heart disease.</t>
  </si>
  <si>
    <t>The practice develops supportive partnerships with social services organizations or schools in the community. The practice demonstrates this through formal or informal agreements or identifies practice activities in which community entities are engaged to support better health.</t>
  </si>
  <si>
    <t>The practice maintains a community resource list by selecting five topics or community service areas of importance to the patient population. The list includes services offered outside the practice and its affiliates. Include a date to demonstrate that the list is regularly updated or otherwise demonstrate how the list is maintained.
Maintaining a current resource list that prioritizes the central needs and concerns of the population can help a practice guide patients to community resources that support their health and well-being from that additional support.</t>
  </si>
  <si>
    <t>List of resources</t>
  </si>
  <si>
    <t>The practice assesses the usefulness of resources by requesting and reviewing feedback from patients/families/caregivers about community referrals. Community referrals differ from clinical referrals, but may be tracked using the same system.
When a practice’s patients have unmet social needs, the practice can refer patients to useful community support resources. Meeting the patient’s social needs, supports their self-management and reduces barriers to care.</t>
  </si>
  <si>
    <t>The practice uses “case conferences” to share information and discuss care plans for high-risk patients with clinicians and others outside its usual care team.
Case conferences are planned, multidisciplinary meetings with community organizations or specialists to plan treatment for complex patients.</t>
  </si>
  <si>
    <t>AC Competency A: The practice seeks to enhance access by providing appointments and clinical advice based on patients’ needs.</t>
  </si>
  <si>
    <t>Patients can telephone the practice any time of the day or night and receive interactive (i.e., from a person, rather than a recorded message) clinical advice. Clinical advice refers to a response to an inquiry regarding symptoms, health status or an acute/chronic condition. Providing advice outside of appointments helps reduce unnecessary emergency room and other utilization. A recorded message referring patients to 911 when the office is closed is not sufficient.
Clinicians return calls in a time frame determined by the practice. Clinical advice must be provided by qualified clinical staff, but may be communicated by any member of the care team, as permitted under state licensing laws. NCQA reviews a report summarizing the practice’s expected response times and how it monitors its performance against standards for timely response. The practice must present data on at least 7- days of such calls.</t>
  </si>
  <si>
    <t>The practice documents all clinical advice in the patient record, whether it is provided by phone or by secure electronic message during office hours and when the office is closed. If a practice uses a system of documentation outside the medical record for after-hours clinical advice, or provides for after-hours care without access to the patient’s record, it reconciles this information with the medical record on the next business day. The evidence includes two examples of documenting the clinical advice (1 during office hours and 1 after normal business hours as defined in AC 03).
The reconciliation evaluates if clinical advice or care provided after-hours conflicts with advice and care needs previously documented in the medical record and addresses any identified conflicts.</t>
  </si>
  <si>
    <t>The practice uses a mode of real-time communication (e.g., a combination of telephone, video chat, secure instant messaging) in place of a traditional in-person office visit with a clinician. The practice provides a report of the number and types of visits in specified time period.
Unscheduled alternative clinical encounters, including clinical advice by telephone and secure electronic communication (e.g., electronic message, website) during office hours do not meet the requirement. An appointment with an alternative type of clinician (e.g., diabetic counselor) does not meet the requirement.</t>
  </si>
  <si>
    <t>The practice has a secure, interactive electronic system (e.g., website, patient portal, secure e-mail system) that allows two-way communication between the practice and patients/families/ caregivers, as applicable for the patient. The practice can send and receive messages to and from patients.
NCQA reviews a report summarizing the practice’s expected response times and how it monitors its performance against standards for timely response. The practice must present data on at least 7- days of such calls. The report may be system generated. The practice defines the time frame for a response and monitors the timeliness of response against the practice’s time frame.</t>
  </si>
  <si>
    <t>AC Competency B: Practices support continuity through empanelment and systematic access to the patient’s medical record.</t>
  </si>
  <si>
    <t>Giving patients/families/caregivers a choice of practitioner emphasizes the importance of the ongoing patient-clinician relationship.
The practice documents patients’ choice of clinician, gives patients/families/caregivers information about the importance of having a personal clinician and care team responsible for coordinating care, and assists in the selection process. The practice may document a defined pair of clinicians (e.g., physician and nurse practitioner, physician and resident) or a practice team. Single clinician sites automatically meet this criterion.</t>
  </si>
  <si>
    <t>Documented process</t>
  </si>
  <si>
    <t>AC 11 (Core): Sets goals and monitors the percentage of patient visits with the selected clinician or team.</t>
  </si>
  <si>
    <t>The practice establishes a goal for the proportion of visits a patient should have with the primary care provider and care team. The goal should acknowledge that meeting patient preferences for timely appointments will sometimes be at odds with the ability to see their selected clinician.
Empanelment is assigning individual patients to individual primary care providers and care teams, with sensitivity to patient and family preferences. It is the basis for population health management and the key to continuity of care: Patients can build a better relationship with a clinician or team they see regularly.</t>
  </si>
  <si>
    <t>The practice has a process to review the number of patients assigned to each clinician and balance the size of each providers’ patient panel.
Reviewing and balancing patient panels facilitates improved patient satisfaction, patient access to care and provider workload because supply is balanced with patient demand.
The American College of Family Physicians provides a tool for practices to use when considering and managing panel sizes: http://www.aafp.org/fpm/2007/0400/p44.pdf</t>
  </si>
  <si>
    <t>The practice receives reports from outside entities such as health plans, ACOs and Medicaid agencies on the patients that are attributed to each clinician. The practice has a process to review the reports and a process to inform those entities of the patients known or not known to be under the care of each clinician.
Reconciling panels with health plans and other entities improves accountability, continuity and access.</t>
  </si>
  <si>
    <t>CM Competency A: The practice systematically identifies patients who may benefit from care management.</t>
  </si>
  <si>
    <t>The practice demonstrates that it can identify patients who are at high risk, or likely to be at high risk, and prioritize their care management to prevent poor outcomes. Practice identifies and directs resources appropriately based on need.</t>
  </si>
  <si>
    <t>CM Competency B: For patients identified for care management, the practice consistently uses patient information and collaborates with patients/families/ caregivers to develop a care plan that addresses barriers and incorporates patient preferences and lifestyle goals documented in the patient’s chart.</t>
  </si>
  <si>
    <t>The practice has a process to consistently develop patient care plans for the patients identified for care management. To ensure that a care plan is meaningful, realistic and actionable, the practice involves the patient in the plan’s development, which includes discussions about goals (e.g., patient function/life style, goal feasibility and barriers) and considers patient preferences.
The care plan incorporates a problem list, expected outcome/ prognosis, treatment goals, medication management and a schedule to review and revise the plan, as needed. The care plan may also address community and/or social services.
The practice updates the care plan at relevant visits. A relevant visit addresses an aspect of care that could affect progress toward meeting existing goals or require modification of an existing goal.</t>
  </si>
  <si>
    <t>Addressing barriers supports successful completion of the goals stated in the care plan. Barriers may include physical, emotional or social barriers. The practice works with patients/families/caregivers, other providers and community resources to address potential barriers to achieving treatment and functional/ lifestyle goals.</t>
  </si>
  <si>
    <t>The practice works with patients/families/ caregivers to develop self-management instructions to manage day-to-day challenges of a complex condition. The plan may include best practices or supports for managing issues related to a complex condition identified in the care plan. Providing tools and resources to self-manage complex conditions can empower patients to become more involved in their care and to use the tools to address barriers toward meeting care plan goals.</t>
  </si>
  <si>
    <t>Sharing the care plan supports its implementation across all settings that address the patient’s care needs. The practice makes the care plan accessible across external care settings. It may be integrated into a shared electronic medical record, information exchange or other cross-organization sharing tool or arrangement.</t>
  </si>
  <si>
    <t>CC Competency A: The practice effectively tracks and manages laboratory and imaging tests important for patient care and informs patients of the result.</t>
  </si>
  <si>
    <t>Ineffective management of laboratory and imaging test results can result in less than optimal care, excess costs and may compromise patient safety. Systematic monitoring helps ensure that needed tests are performed and that results are acted on, when necessary. This is demonstrated by showing how the process is met across patients for each part of the criterion (a report, log, examples or electronic tracking system.)
A, B. The practice tracks lab and imaging tests from the time they are ordered until results are available, and flags test results that have not been made available. The flag may be an icon that automatically appears in the electronic system or a manual tracking system with a timely surveillance process. The practice follows up with the lab or diagnostic center (and the patient, if necessary) to determine why results are overdue, and documents follow-up efforts until reports are received.
C, D. Abnormal results of lab or imaging tests are flagged and brought to the attention of the clinician, to ensure timely follow-up with the patient/family/caregiver.
E, F. The practice provides timely notification to patients about test results (normal and abnormal). Filing the report in the medical record for discussion during a scheduled office visit does not meet the requirement.
If frequent lab tests are ordered for a patient, the practice provides the patient/family/caregiver (as appropriate) with all initial results, clear expectations for follow-up results and a plan for handling abnormal findings.</t>
  </si>
  <si>
    <t>The practice follows up with the hospital or state health department if it does not receive screening results.
Most states mandate that birthing facilities perform a blood-spot test to screen for congenital conditions (based on recommendations by the American Academy of Pediatrics and the American College of Medical Genetics) and a hearing screening on all newborns. Early detection and treatment of congenital disorders can enhance health outcomes for newborns with positive (abnormal) screening results.
Practices that do not see newborn patients are not eligible for this elective criterion.</t>
  </si>
  <si>
    <t>Redundant or inappropriate use of imaging or lab tests leads to unnecessary costs and risks and does not enhance patient outcomes. The practice has established clinical protocols, based on evidence-based guidelines, to determine when imaging and lab tests are necessary. The practice may implement clinical decision supports to ensure that protocols are used (e.g., embedded in order entry system).</t>
  </si>
  <si>
    <t>CC Competency B: The practice provides important information in referrals to specialists and tracks referrals until the report is received.</t>
  </si>
  <si>
    <t>The practice uses clinical protocols or decision support tools to determine if a patient needs to be seen by a specialist or if care can be addressed or managed by the primary care clinician. Unnecessary referrals can lead to overuse of tests and services, increase patient dissatisfaction and reduce accessibility to specialists when needed.</t>
  </si>
  <si>
    <t>The practice monitors patient referrals to gain information about the referral specialists and specialty types it uses frequently. This information may help identify areas where the practice can adopt guidelines or protocols to manage patient care in the primary care practice, identify trends in the patient population, and can help identify opportunities for improved coordination and patient experience when specialty care is needed.</t>
  </si>
  <si>
    <t>Relationships between primary care practitioners and specialists support a coordinated, safe, high-quality care experience for patients. The practice has established relationships with nonbehavioral healthcare specialists through formal or informal agreements that establish expectations for exchange of information (e.g., frequency, timeliness, content).</t>
  </si>
  <si>
    <t>Behavioral health integration includes care settings that have merged to provide behavioral health services and care coordination at a single practice setting. This is more involved than co-location of practices, because all providers work together to integrate patients’ primary care and behavioral health needs, have shared accountability and collaborative treatment and workflow strategies.</t>
  </si>
  <si>
    <t>When a particular specialist regularly treats a patient, the primary care clinician and the specialist enter into an agreement that enables safe and efficient co-management of the patient’s care. Under the agreement, the primary care clinician and specialist share changes in the treatment plan and patient health status, in addition to entering information in the medical record within an agreed-on time frame. The practice must provide three examples of such arrangements to meet the criterion.</t>
  </si>
  <si>
    <t>Cost can play a major role in a patient’s drug and treatment adherence; the practice understands this and talks to patients about treatment costs (e.g., adds a financial question to the clinical intake screening [do you have trouble affording the care or prescriptions prescribed? Y/N], directs patients to resources such as copay and prescription assistance programs; the clinician asks about prescription drug coverage, tells patients which services are critical and should not be skipped, recommends less expensive options, if appropriate).</t>
  </si>
  <si>
    <t>CC Competency C: The practice connects with health care facilities to support patient safety throughout care transitions. The practice receives and shares necessary patient treatment information to coordinate comprehensive patient care.</t>
  </si>
  <si>
    <t>The practice should develop a process for monitoring unplanned admissions and emergency department visits and states how often monitoring takes place. The practice works with local hospitals, EDs and health plans to identify patients with recent unplanned visits. The practice provides a report with the proportion of local admissions and ED visits (reported separately) to facilities where practices have an established notification exchange mechanism.</t>
  </si>
  <si>
    <t>The practice demonstrates timely sharing of information with admitting hospitals and emergency departments. Shared information supports continuity in patient care across settings. The practice provides three examples of this exchange to meet the criteria.</t>
  </si>
  <si>
    <t>The practice contacts patients to evaluate their status after discharge from an ED or hospital, and to make a follow-up appointment, if appropriate.
The practice’s policies define the appropriate contact period in addition to a log documenting systematic follow-up was completed. Contact includes offering care to prevent worsening of a condition, clarify discharge instructions and encouraging follow-up care, which may include, but is not limited to, physician counseling, referrals to community resources and disease or case management or self-management support programs.</t>
  </si>
  <si>
    <t>The practice has a process to coordinate with acute care facilities when a patient is seen after the office is closed. Sharing patient information allows the facility to coordinate patient care based on current health needs and engage with practice staff. The practice provides at least one example of coordination with the facility.</t>
  </si>
  <si>
    <t>The practice involves the patient/family/caregiver in the development or implementation of a written care plan for young adults and adolescent patients with complex needs transitioning to adult care. The written care plan may include:
• A summary of medical information (e.g., history of hospitalizations, procedures, tests).
• A list of providers, medical equipment and medications for patients with special health care needs.
• Obstacles to transitioning to an adult care clinician.
• Special care needs.
• Information provided to the patient about the transition of care.
• Arrangements for release and transfer of medical records to the adult care clinician.
• Patient response to the transition.
• Patient transition plan.
Internal medicine practices receiving patients from pediatricians are expected to request/review the transition plan provided by pediatric practices or develop a plan if one is not provided to support a smooth and safe transition.
For family medicine practices that do not transition patients from pediatric to adult care, should still educate patients and families about ways in which their care experience may change as the patient moves into adulthood. Sensitivity to privacy concerns should be incorporated into messaging.</t>
  </si>
  <si>
    <t>Measuring and reporting clinical quality measures helps practices deliver safe, effective, patient-centered and timely care. The practice shows that it monitors at least five clinical quality measures, including at least:
• One immunization measure.
• One preventive care measure (not including immunizations).
– A measure on oral health counts as a preventive clinical quality measure.
• One chronic or acute care clinical measure.
• One behavioral health measure.
The data must include the measurement period, the number of patients represented by the data, the rate and the measure source (e.g. HEDIS, NQF #, measure guidance).</t>
  </si>
  <si>
    <t>The practice reports at least two measures related to resource stewardship, including a measure related to health care cost and a measure related to care coordination. When pursuing high-quality, cost-effective outcomes, the practice has a responsibility to consider how it uses resources.</t>
  </si>
  <si>
    <t>The practice gathers feedback from patients and provides summarized results to inform quality improvement activities. Patient feedback must represent the practice population (including all relevant subpopulations) and may not be limited to patients of one clinician (of several), or to data from one payer (of several).
A. The practice (directly or through a survey vendor) conducts a patient survey to assess the patient/family/caregiver experience with the practice. The patient survey may be conducted as a written questionnaire (paper or electronic) or by telephone, and includes questions related to at least three of the following categories:
• Access (may include routine, urgent and after-hours care).
• Communication with the practice, clinicians and staff (may include “feeling respected and listened to” and “able to get answers to questions”).
• Coordination of care (may include being informed and up to date on referrals to specialists, changes in medications and lab or imaging results).
• Whole-person care/self-management support (may include provision of comprehensive care and self-management support; emphasizing the spectrum of care needs, such as mental health, routine and urgent care, advice, assistance and support for changing health habits and making health care decisions).
B. Qualitative methods (e.g., focus groups, individual interviews, patient walkthrough, suggestion box) are another opportunity to obtain feedback from patients. The practice may use a feedback methodology conducive to its patient population, such as “virtual” (e.g., telephone, videoconference) participation. Comments collected on surveys used to satisfy QI 04A do not meet this requirement.</t>
  </si>
  <si>
    <t>The practice uses the standardized survey tool to collect patient experience data and inform its quality improvement activities.
The intent is for the practice to administer a survey that can be benchmarked externally and compared across practices.
The practice may use standardized tools such as the Consumer Assessment of Healthcare Providers and Systems (CAHPS) PCMH survey, CAHPS-CG or another standardized survey administered through measurement initiatives providing benchmark analysis external to the practice organization. It may not be a proprietary instrument. The practice must administer the entire approved standardized survey (not sections of the survey) to receive credit.</t>
  </si>
  <si>
    <t>QI Competency B: The practice evaluates its performance against goals or benchmarks and uses the results to prioritize and implement improvement strategies.</t>
  </si>
  <si>
    <t>Review and evaluation offer an opportunity to identify and prioritize areas for improvement, analyze potential barriers to meeting goals and plan methods for addressing the barriers. The practice has an ongoing quality improvement strategy and process that includes regular review of performance data and evaluation of performance against goals or benchmarks.
Measures selected for improvement may be chosen from the same set of measure identified in QI 01. The goal is for the practice to reach a desired level of achievement based on a self-identified standard of care.
The practice may participate in or implement a rapid-cycle improvement process, such as Plan-Do-Study-Act (PDSA), that represents a commitment to ongoing quality improvement. The Institute for Healthcare Improvement is a resource for the PDSA cycle (http://www.ihi.org/IHI/Topics/Improvement/ Improvement Methods/HowToImprove/).</t>
  </si>
  <si>
    <t>The practice has an ongoing quality improvement strategy and process that includes regular review of performance data and evaluation of performance against goals or benchmarks. Review and evaluation offer an opportunity to identify and prioritize areas for improvement, analyze potential barriers to meeting goals and plan methods for addressing the barriers.
Measures selected for improvement may be chosen from the same set of measures identified in QI 02. The goal is for the practice to reach a desired level of achievement based on its self-identified standard of care.
The practice may participate in or implement a rapid-cycle improvement process, such as Plan-Do-Study-Act (PDSA), that represents a commitment to ongoing quality improvement. The Institute for Healthcare Improvement is a resource for the PDSA cycle (http://www.ihi.org/IHI/Topics/Improvement/ ImprovementMethods/HowToImprove/).</t>
  </si>
  <si>
    <t>After assessing performance on at least one patient experience measure (QI 04), the practice demonstrates that it set a goal for improving patients’ experience of care and is working to meet the stated goal. The practice acts to reach a desired level of achievement based on its self-identified standard of care.</t>
  </si>
  <si>
    <t>The practice demonstrates that it has improved performance on at least two measures. Demonstration of improvement is determined by the goals set in QI 08, QI 09 or QI 11.</t>
  </si>
  <si>
    <t>The practice demonstrates that it has improved performance on at least one measure related to disparities in care or service. Demonstration of improvement is determined by the goals set in QI 13.</t>
  </si>
  <si>
    <t>QI Competency C: The practice is accountable for performance. The practice shares performance data with the practice, patients and/or publicly for the measures and patient populations identified in the previous section.</t>
  </si>
  <si>
    <t>The practice provides individual clinician or practice level reports to clinicians and practice staff. Reports reflect the care provided by the care team. Performance results reflect care provided to all patients in the practice (relevant to the measure), not only patients covered by a specific payer.
The practice may use data that it produces or data provided by affiliated organizations, such as a larger medical group, individual practice association or health plan.</t>
  </si>
  <si>
    <t>The practice shares individual clinician or practice level reports with patients and the public. Reports reflect the care provided by the care team. Performance results reflect care provided to all patients in the practice (relevant to the measure), not only patients covered by a specific payer.
The practice may use data that it produces or data provided by affiliated organizations, such as a larger medical group, individual practice association or health plan.</t>
  </si>
  <si>
    <t>The practice has a process for involving patients and their families in its quality improvement efforts or on the practice’s patient advisory council (PFAC). At a minimum, the process specifies how patients and families are selected, their role on the quality improvement team and the frequency of team/PFAC meetings.
The ongoing inclusion of patients/families/caregivers in quality improvement activities provides the voice of the patient to patient-centered care.</t>
  </si>
  <si>
    <t>The practice demonstrates that it reports a minimum number of clinical quality measures to Medicare or to a state Medicaid agency:
• At least one immunization measure.
• One preventive care measure (not including immunizations).
• One chronic or acute care clinical measure.
• One behavioral health measure.</t>
  </si>
  <si>
    <t>Evidence of submission</t>
  </si>
  <si>
    <t>The practice demonstrates it participates in a value-based program by providing information about their participation or a copy of agreement. Involvement in value-based contracts represent a shift from fee-for-service billing to compensating practices and providers for administering quality care for patients. Participation in these programs signals that a practice is willing to be accountable for the value of care provided rather than volume
Upside Risk Contract: A value-based program where the clinician/practice receives an incentive for meeting performance expectations but do not share losses if costs exceed targets.
Two-Sided Risk Contract: A value-based program where the clinician/practice incur penalties for not meeting performance expectations but receive incentives when the care requirements of the agreement are met. Expectations relate to quality and cost.</t>
  </si>
  <si>
    <t>The practice stratifies performance data by race and ethnicity or by other indicators of vulnerable groups that reflect the practice’s population demographics (e.g., age, gender, language needs, education, income, type of insurance [Medicare, Medicaid, commercial], disability, health status).
The intent of this criteria is for practices to work towards eliminating disparities in health and delivery of health care for their vulnerable patient populations.
Vulnerable populations are “those who are made vulnerable by their financial circumstances or place of residence, health, age, personal characteristics, functional or developmental status, ability to communicate effectively, and presence of chronic illness or disability,” (AHRQ).</t>
  </si>
  <si>
    <t>The practice defines a protocol to identify patients who may benefit from care management. Specific guidance includes the categories or conditions listed in A–E. Examples include, but are not limited to:
A. Diagnosis of a serious mental illness, psychiatric hospitalizations, substance use treatment.
B. Patients who experience multiple ER visits, hospital readmissions, high total cost of care, unusually high numbers of imaging or lab tests ordered, unusually high number of prescriptions, high-cost medications and number of secondary specialist referrals.
C. Patients with poorly controlled or complex conditions such as, continued abnormally high A1C or blood pressure results, consistent failure to meet treatment goals, multiple comorbid conditions.
D. Availability of resources such as food and transportation to meet daily needs; access to educational, economic and job opportunities; public safety; social support; social norms and attitudes; exposure to crime, violence and social disorder; socioeconomic conditions; residential segregation (Healthy People 2020).
E. Direct identification of patients who might need care management such as, referrals made from health plans, practice staff, patient, family members, or caregivers.</t>
  </si>
  <si>
    <t>Core Credits Earned</t>
  </si>
  <si>
    <t>Core Pass or Not</t>
  </si>
  <si>
    <t>Total Possible for All Concept Areas</t>
  </si>
  <si>
    <t>Total for All Concept Areas</t>
  </si>
  <si>
    <t>TC</t>
  </si>
  <si>
    <t>KM</t>
  </si>
  <si>
    <t>AC</t>
  </si>
  <si>
    <t>CM</t>
  </si>
  <si>
    <t>QI</t>
  </si>
  <si>
    <t>CC</t>
  </si>
  <si>
    <t xml:space="preserve">Total Possible </t>
  </si>
  <si>
    <t xml:space="preserve">Total # of Core Criteria </t>
  </si>
  <si>
    <t>Total Possible Core Points for KM</t>
  </si>
  <si>
    <t>Total # of Core Criteria with "Yes" for KM</t>
  </si>
  <si>
    <t>Total Possible Core Points for TC</t>
  </si>
  <si>
    <t>Total # of Core Criteria with "Yes" for TC</t>
  </si>
  <si>
    <t>Total Possible Core Points for AC</t>
  </si>
  <si>
    <t>Total # of Core Criteria with "Yes" for AC</t>
  </si>
  <si>
    <t>Elective Credits</t>
  </si>
  <si>
    <t>Credits Earned</t>
  </si>
  <si>
    <t>CC Competency C:</t>
  </si>
  <si>
    <t>Opt</t>
  </si>
  <si>
    <t>_TC01</t>
  </si>
  <si>
    <t>_TC02</t>
  </si>
  <si>
    <t>_TC03</t>
  </si>
  <si>
    <t>_TC04</t>
  </si>
  <si>
    <t>_TC05</t>
  </si>
  <si>
    <t>_TC06</t>
  </si>
  <si>
    <t>_TC07</t>
  </si>
  <si>
    <t>_TC08</t>
  </si>
  <si>
    <t>_TC09</t>
  </si>
  <si>
    <t>_KM01</t>
  </si>
  <si>
    <t>_KM02</t>
  </si>
  <si>
    <t>_KM03</t>
  </si>
  <si>
    <t>_KM04</t>
  </si>
  <si>
    <t>_KM05</t>
  </si>
  <si>
    <t>_KM06</t>
  </si>
  <si>
    <t>_KM07</t>
  </si>
  <si>
    <t>_KM08</t>
  </si>
  <si>
    <t>_KM09</t>
  </si>
  <si>
    <t>_KM10</t>
  </si>
  <si>
    <t>_KM11</t>
  </si>
  <si>
    <t>_KM12</t>
  </si>
  <si>
    <t>_KM13</t>
  </si>
  <si>
    <t>_KM14</t>
  </si>
  <si>
    <t>_KM15</t>
  </si>
  <si>
    <t>_KM16</t>
  </si>
  <si>
    <t>_KM17</t>
  </si>
  <si>
    <t>_KM18</t>
  </si>
  <si>
    <t>_KM19</t>
  </si>
  <si>
    <t>_KM20</t>
  </si>
  <si>
    <t>_KM21</t>
  </si>
  <si>
    <t>_km22</t>
  </si>
  <si>
    <t>_KM23</t>
  </si>
  <si>
    <t>_KM25</t>
  </si>
  <si>
    <t>_KM24</t>
  </si>
  <si>
    <t>_KM26</t>
  </si>
  <si>
    <t>_KM27</t>
  </si>
  <si>
    <t>_KM28</t>
  </si>
  <si>
    <t>The documented process for quality improvement activities includes a descriptions of staff roles and staff involvement in the performance evaluation and improvement process. 
Improving quality outcomes involves all members of the practice staff and care team. Engaging the team to review and evaluate the practice's performance is important to identifying opportunities for improvement and developing meaningful improvement activities.</t>
  </si>
  <si>
    <t>The practice demonstrates an understanding of the patients’ communication needs by utilizing materials and media that are easy for their patient population to understand and use. The practice considers patient demographics such as age, language needs, ethnicity and education when creating materials for its population. The practice may consider how its patients like to receive information (i.e., paper brochure, phone app, text message, e-mail), in addition to the readability of materials (e.g., general literacy and health literacy).
Health-literate organizations understand that lack of health literacy leads to poorer health outcomes and compromises patient safety, and establish processes that address health literacy to improve patient health behaviors and safety in the practice setting. Reducing barriers to the patient’s ability to access, understand and absorb health information supports their ability to comply with their care.</t>
  </si>
  <si>
    <t>The care team has, and demonstrates use of, at least three shared decision-making aids that provide detailed information without advising patients to choose one option over another.
The care team collaborates with patients to help them make informed decisions that align with their preferences and values. Engaging patients in understanding their health condition and in shared decision making helps build a trusting relationship.
More information and resources can be found through the International Patient Decision Aid Standards Collaboration (IPDASC).</t>
  </si>
  <si>
    <t>The practice makes patient clinical information available to on-call staff, external facilities and clinicians outside the practice, as appropriate, when the office is closed. Access to medical records may include direct access to a paper or electronic record or arranging a telephone consultation with a clinician who has access to the medical record.</t>
  </si>
  <si>
    <t>The practice works with patients/families/caregivers to incorporate patient preferences and functional lifestyle goals in the care plan. Including patient preferences and goals encourages a collaborative partnership between patient/family/caregiver and provider, and ensures that patients are active participants in their care.
Functional/lifestyle goals can be individually meaningful activities that a person wants to be able to perform but may be at risk due to a health condition or treatment plan. Identifying patient-centered functional/lifestyle goals is important because people are likely to make the greatest gains when goals focus on activities that are meaningful to them and can make a positive difference in their lives.</t>
  </si>
  <si>
    <t>The practice utilizes an electronic system to exchange patient health record data and other clinical information with external organizations. Exchange of data across organizations supports enhanced coordination of patient care.
Practices can demonstrate this by:
A. Exchanging patient medical record information to facilitate care management of patients with complex conditions or care needs.
B. Submitting electronic data to immunization registries to share immunization services provided to patients.
C. Making the summary of care record accessible to another provider or care facility for care transitions.
Practices may provide the required evidence for each of the criteria options for up to a total of 3 credits. Each option is part of CC 21 but is listed separately in Q-PASS for scoring purposes.
Practices may provide the required evidence for each of the criteria options for up to a total of 3 credits. each option is part of CC 21 but is listed separately in Q-PASS for scoring purposes.</t>
  </si>
  <si>
    <t>Patients who cannot get a timely appointment with their primary care provider may seek out-of-network care, facing potentially higher costs and treatment from a provider who does not know their medical history. The practice consistently reviews the availability of major appointment types (e.g., urgent care, new patient, routine exams, follow-up) to ensure that it meets the needs and preferences of its patients, and adjusts appointment availability, if necessary (e.g., seasonal changes, shifts in patient needs, practice resources).
A common approach to measuring appointment availability against standards is to determine the third next available appointment for each appointment type.</t>
  </si>
  <si>
    <t>The practice captures and analyzes information about the patients and community it serves and uses the information to deliver evidence-based care that supports population needs and provision of culturally and linguistically appropriate services</t>
  </si>
  <si>
    <t>Total Possible Core Points for CC</t>
  </si>
  <si>
    <t>Total # of Core Criteria with "Yes" for CC</t>
  </si>
  <si>
    <t>Total Possible Core Points for CM</t>
  </si>
  <si>
    <t>Total # of Core Criteria with "Yes" for CM</t>
  </si>
  <si>
    <t>Total Possible Core Points for QI</t>
  </si>
  <si>
    <t>Total # of Core Criteria with "Yes" for QI</t>
  </si>
  <si>
    <t>The practice identifies health disparities in care or services among vulnerable populations. The practice sets goals and acts to improve performance. After assessing performance on the disparities in care (QI 05), the practice sets goals and acts to improve on care or service.</t>
  </si>
  <si>
    <t>List of top priority conditions and concerns.  Meets KM 01</t>
  </si>
  <si>
    <t>Report.  CM 03 meets CM 01</t>
  </si>
  <si>
    <t>Team-Based Care and Practice Organization (TC)</t>
  </si>
  <si>
    <t>KM Competency F - Community Resources</t>
  </si>
  <si>
    <t>CM Competency A - At-Risk Patients for Care Management</t>
  </si>
  <si>
    <t>CM Competency B - Care Planning</t>
  </si>
  <si>
    <t>CC Competency A - Lab and Imaging Test Management</t>
  </si>
  <si>
    <t>CC Competency B - Patient Referral Management</t>
  </si>
  <si>
    <t>CC Competency C - Coordinate Care Transitions</t>
  </si>
  <si>
    <t>QI Competency A - Performance Measurement</t>
  </si>
  <si>
    <t>QI Competency B - Quality Improvement</t>
  </si>
  <si>
    <t>QI Competency C - Reporting Performance</t>
  </si>
  <si>
    <t>AC Competency B - Care Continuity and Empanelment</t>
  </si>
  <si>
    <t>AC Competency A - Access to Clinical Advice and Appointments</t>
  </si>
  <si>
    <t>KM Competency A - Comprehensive Patient/Populations Knowledge</t>
  </si>
  <si>
    <t>KM Competency B - Cultural Competency</t>
  </si>
  <si>
    <t>KM Competency C - Proactive Population Management</t>
  </si>
  <si>
    <t>KM Competency D - Medication Management</t>
  </si>
  <si>
    <t>KM Competency E - Evidence-Based Decision Support</t>
  </si>
  <si>
    <t>TC Competency C - Patient/Family/Caregiver Orientation</t>
  </si>
  <si>
    <t>TC Competency B - Care Team Communication and Functioning</t>
  </si>
  <si>
    <t>TC Competency A - Practice Organization, Team Roles and Training</t>
  </si>
  <si>
    <t>Total Passed?</t>
  </si>
  <si>
    <t>Core Passed</t>
  </si>
  <si>
    <t>Elective Passed?</t>
  </si>
  <si>
    <r>
      <rPr>
        <b/>
        <sz val="12"/>
        <rFont val="Arial"/>
        <family val="2"/>
      </rPr>
      <t>KM 
Competency B</t>
    </r>
    <r>
      <rPr>
        <sz val="11"/>
        <rFont val="Arial"/>
        <family val="2"/>
      </rPr>
      <t xml:space="preserve">
Cultural Competency</t>
    </r>
  </si>
  <si>
    <r>
      <rPr>
        <b/>
        <sz val="12"/>
        <rFont val="Arial"/>
        <family val="2"/>
      </rPr>
      <t>KM 
Competency D</t>
    </r>
    <r>
      <rPr>
        <sz val="11"/>
        <rFont val="Arial"/>
        <family val="2"/>
      </rPr>
      <t xml:space="preserve">
Medication Management</t>
    </r>
  </si>
  <si>
    <r>
      <rPr>
        <b/>
        <sz val="12"/>
        <rFont val="Arial"/>
        <family val="2"/>
      </rPr>
      <t>KM 
Competency E</t>
    </r>
    <r>
      <rPr>
        <sz val="11"/>
        <rFont val="Arial"/>
        <family val="2"/>
      </rPr>
      <t xml:space="preserve">
Evidence-Based Decision Support</t>
    </r>
  </si>
  <si>
    <r>
      <rPr>
        <b/>
        <sz val="12"/>
        <rFont val="Arial"/>
        <family val="2"/>
      </rPr>
      <t>KM 
Competency F</t>
    </r>
    <r>
      <rPr>
        <sz val="11"/>
        <rFont val="Arial"/>
        <family val="2"/>
      </rPr>
      <t xml:space="preserve">
Community Resources</t>
    </r>
  </si>
  <si>
    <r>
      <rPr>
        <b/>
        <sz val="12"/>
        <rFont val="Arial"/>
        <family val="2"/>
      </rPr>
      <t>AC 
Competency A</t>
    </r>
    <r>
      <rPr>
        <sz val="11"/>
        <rFont val="Arial"/>
        <family val="2"/>
      </rPr>
      <t xml:space="preserve">
Access to Clinical Advice and Appointments</t>
    </r>
  </si>
  <si>
    <r>
      <rPr>
        <b/>
        <sz val="12"/>
        <rFont val="Arial"/>
        <family val="2"/>
      </rPr>
      <t>AC 
Competency B</t>
    </r>
    <r>
      <rPr>
        <sz val="11"/>
        <rFont val="Arial"/>
        <family val="2"/>
      </rPr>
      <t xml:space="preserve">
Care Continuity and Empanelment</t>
    </r>
  </si>
  <si>
    <r>
      <rPr>
        <b/>
        <sz val="12"/>
        <rFont val="Arial"/>
        <family val="2"/>
      </rPr>
      <t>CM 
Competency A</t>
    </r>
    <r>
      <rPr>
        <sz val="11"/>
        <rFont val="Arial"/>
        <family val="2"/>
      </rPr>
      <t xml:space="preserve">
At-Risk Patients for Care Management</t>
    </r>
  </si>
  <si>
    <r>
      <rPr>
        <b/>
        <sz val="12"/>
        <rFont val="Arial"/>
        <family val="2"/>
      </rPr>
      <t>CM 
Competency B</t>
    </r>
    <r>
      <rPr>
        <sz val="11"/>
        <rFont val="Arial"/>
        <family val="2"/>
      </rPr>
      <t xml:space="preserve">
Care Planning</t>
    </r>
  </si>
  <si>
    <r>
      <rPr>
        <b/>
        <sz val="12"/>
        <rFont val="Arial"/>
        <family val="2"/>
      </rPr>
      <t>CC 
Competency A</t>
    </r>
    <r>
      <rPr>
        <sz val="11"/>
        <rFont val="Arial"/>
        <family val="2"/>
      </rPr>
      <t xml:space="preserve">
Lab and Imaging Test Management</t>
    </r>
  </si>
  <si>
    <r>
      <rPr>
        <b/>
        <sz val="12"/>
        <rFont val="Arial"/>
        <family val="2"/>
      </rPr>
      <t>CC 
Competency B</t>
    </r>
    <r>
      <rPr>
        <sz val="11"/>
        <rFont val="Arial"/>
        <family val="2"/>
      </rPr>
      <t xml:space="preserve">
Patient Referral Management</t>
    </r>
  </si>
  <si>
    <r>
      <rPr>
        <b/>
        <sz val="12"/>
        <rFont val="Arial"/>
        <family val="2"/>
      </rPr>
      <t>CC 
Competency C</t>
    </r>
    <r>
      <rPr>
        <sz val="11"/>
        <rFont val="Arial"/>
        <family val="2"/>
      </rPr>
      <t xml:space="preserve">
Coordinate Care Transitions</t>
    </r>
  </si>
  <si>
    <r>
      <rPr>
        <b/>
        <sz val="12"/>
        <rFont val="Arial"/>
        <family val="2"/>
      </rPr>
      <t>QI 
Competency A</t>
    </r>
    <r>
      <rPr>
        <sz val="11"/>
        <rFont val="Arial"/>
        <family val="2"/>
      </rPr>
      <t xml:space="preserve">
Performance Measurement</t>
    </r>
  </si>
  <si>
    <r>
      <rPr>
        <b/>
        <sz val="12"/>
        <rFont val="Arial"/>
        <family val="2"/>
      </rPr>
      <t>QI 
Competency B</t>
    </r>
    <r>
      <rPr>
        <sz val="11"/>
        <rFont val="Arial"/>
        <family val="2"/>
      </rPr>
      <t xml:space="preserve">
Quality Improvement</t>
    </r>
  </si>
  <si>
    <r>
      <rPr>
        <b/>
        <sz val="12"/>
        <rFont val="Arial"/>
        <family val="2"/>
      </rPr>
      <t>QI
Competency C</t>
    </r>
    <r>
      <rPr>
        <sz val="11"/>
        <rFont val="Arial"/>
        <family val="2"/>
      </rPr>
      <t xml:space="preserve">
Reporting Performance</t>
    </r>
  </si>
  <si>
    <t>Core Pass  ==&gt;</t>
  </si>
  <si>
    <t>Elective Areas ==&gt;</t>
  </si>
  <si>
    <t>TC 05 (2 Credits) Certified EHR System: The practice uses a certified electronic health record technology system (CEHRT).</t>
  </si>
  <si>
    <t>_AC05</t>
  </si>
  <si>
    <t>_CM02</t>
  </si>
  <si>
    <t>_AC01</t>
  </si>
  <si>
    <t>_AC02</t>
  </si>
  <si>
    <t>_AC03</t>
  </si>
  <si>
    <t>_AC04</t>
  </si>
  <si>
    <t>_AC06</t>
  </si>
  <si>
    <t>_AC07</t>
  </si>
  <si>
    <t>_AC08</t>
  </si>
  <si>
    <t>_AC09</t>
  </si>
  <si>
    <t>_AC10</t>
  </si>
  <si>
    <t>_AC11</t>
  </si>
  <si>
    <t>_AC12</t>
  </si>
  <si>
    <t>_AC13</t>
  </si>
  <si>
    <t>_AC14</t>
  </si>
  <si>
    <t>_CM01</t>
  </si>
  <si>
    <t>_CM03</t>
  </si>
  <si>
    <t>_CM04</t>
  </si>
  <si>
    <t>_CM05</t>
  </si>
  <si>
    <t>_CM06</t>
  </si>
  <si>
    <t>_CM07</t>
  </si>
  <si>
    <t>_CM08</t>
  </si>
  <si>
    <t>_CM09</t>
  </si>
  <si>
    <t>_CC01</t>
  </si>
  <si>
    <t>_CC02</t>
  </si>
  <si>
    <t>_CC03</t>
  </si>
  <si>
    <t>_CC04</t>
  </si>
  <si>
    <t>_CC05</t>
  </si>
  <si>
    <t>_CC06</t>
  </si>
  <si>
    <t>_CC07</t>
  </si>
  <si>
    <t>_CC08</t>
  </si>
  <si>
    <t>_CC09</t>
  </si>
  <si>
    <t>_CC10</t>
  </si>
  <si>
    <t>_CC11</t>
  </si>
  <si>
    <t>_CC12</t>
  </si>
  <si>
    <t>_CC13</t>
  </si>
  <si>
    <t>_CC14</t>
  </si>
  <si>
    <t>_CC15</t>
  </si>
  <si>
    <t>_CC16</t>
  </si>
  <si>
    <t>_CC17</t>
  </si>
  <si>
    <t>_CC18</t>
  </si>
  <si>
    <t>_CC19</t>
  </si>
  <si>
    <t>_CC20</t>
  </si>
  <si>
    <t>_CC21</t>
  </si>
  <si>
    <t>_QI01</t>
  </si>
  <si>
    <t>_QI02</t>
  </si>
  <si>
    <t>_QI03</t>
  </si>
  <si>
    <t>_QI04</t>
  </si>
  <si>
    <t>_QI05</t>
  </si>
  <si>
    <t>_QI06</t>
  </si>
  <si>
    <t>_QI07</t>
  </si>
  <si>
    <t>_QI08</t>
  </si>
  <si>
    <t>_QI09</t>
  </si>
  <si>
    <t>_QI10</t>
  </si>
  <si>
    <t>_QI11</t>
  </si>
  <si>
    <t>_QI12</t>
  </si>
  <si>
    <t>_QI13</t>
  </si>
  <si>
    <t>_QI14</t>
  </si>
  <si>
    <t>_QI15</t>
  </si>
  <si>
    <t>_QI16</t>
  </si>
  <si>
    <t>_QI17</t>
  </si>
  <si>
    <t>_QI18</t>
  </si>
  <si>
    <t>_QI19</t>
  </si>
  <si>
    <t>The practice identifies the behavioral healthcare manager and provides their qualifications. The care manager has the training to support behavioral healthcare needs in the primary care office and coordinates referrals to specialty behavioral health services outside the practice.
The practice demonstrates that it is working to provide meaningful behavioral healthcare services to its patients by employing a care manager who is qualified to address patients’ behavioral health needs.</t>
  </si>
  <si>
    <t>The documented process includes the practice’s screening process and approach to follow-up for positive screens. The practice reports the screening rate and identifies the standardized screening tool.
Screening for adults: Screening adults for depression with systems in place to ensure accurate diagnosis, effective treatment and follow-up.
Screening for adolescents (12–18 years): Screening adolescents for depression with systems in place to ensure accurate diagnosis, effective treatment and follow-up.
A standardized tool collects information using a current, evidence-based approach that was developed, field-tested and endorsed by a national or regional organization.
In caring for the whole person, the medical home recognizes the impact depression can have on a patient’s physical and emotional health. The practice uses a standardized screening tool (e.g., PHQ-9) and acts on the results.</t>
  </si>
  <si>
    <t xml:space="preserve"> Documented process or
 Report
AND
 Evidence of implementation</t>
  </si>
  <si>
    <t>The practice recognizes the varied needs of its population and the community it serves, and uses that information to take proactive, health literate, culturally competent approaches to address those needs.
The practice:
A. Identifies disparities in care and implements actions to reduce the disparity. Practices that reduce disparities provide patient-centered care to their vulnerable populations equal to their general population.
B. Builds a health-literate organization (e.g., apply universal precautions, provide health literacy training for staff, system redesign to serve patients at different health literacy levels, utilize the AHRQ or Alliance for Health Reform Health Literacy toolkit). Health-literate organizations understand that lack of health literacy leads to poorer health outcomes and compromises patient safety, and act to establish processes that address health literacy to improve patient outcomes.
C. Builds a culturally competent organization that educates staff on how to interact effectively with people of different cultures. It supports practice staff to become respectful and responsive to the health beliefs and cultural and linguistic needs of patients.
Health literacy resources
• Institute of Medicine: Ten Attributes of Health Literate Health Care Organizations http://www.ahealthyunderstanding.org/ Portals/0/Documents1/IOM_Ten_Attributes_ HL_Paper.pdf
• Agency for Healthcare Research &amp; Quality: Health Literacy Universal Precautions Toolkit: http://www.ahrq.gov/professionals/ quality-patient-safety/quality-resources/tools/literacy-toolkit/ healthliteracytoolkit.pdf
• Alliance for Health Reform Toolkit: http://www.allhealth.org/publications/ Private_health_insurance/Health-Literacy-Toolkit_163.pdf</t>
  </si>
  <si>
    <t>At least 75 percent of eligible clinicians have earned NCQA HSRP or DRP Recognition.
Alternatively, the practice demonstrates that it is participating in a program that uses a common set of measures to benchmark participant results, has a process to validate measure integrity and publicly reports results. The practice shows (through reports) that clinical performance is above national or regional averages. Examples of programs may include MN Community Measures, Bridges to Excellence, IHA or other performance-based recognition programs.</t>
  </si>
  <si>
    <t>The practice recognizes that patients’ care needs are not confined to normal operating hours, and therefore offers routine and urgent care appointments outside typical business hours. For example, a practice may open for appointments at 7 a.m. or remain open until 8 p.m. on certain days or open on alternating Saturdays. A documented process is not required if extended hours are provided at the practice site.
A practice that cannot provide care outside regular business hours (e.g., a small practice with limited staffing) may arrange for patients to schedule appointments with other facilities or clinicians. The practice may use an urgent care center in the same health system for urgent and routine appointments outside regular business hours, or an urgent care center in the community that has access to patient records.
Providing extended access does not include:
• Offering appointments when the practice would otherwise be closed for lunch.
• Offering daytime appointments when the practice would otherwise close early (e.g., a Friday afternoon or holiday).
• Utilizing an ER or urgent care facility that is unaffiliated with the practice.</t>
  </si>
  <si>
    <t>Patients can use a secure electronic system (e.g., website, patient portal, email) to request appointments, prescription refills, referrals and test results. The practice must demonstrate at least two functionalities or provide patients with guidelines for at least two types of these requests that can be made electronically.
Electronic patient requests provide another means to provide access for services meeting patient needs and preferences.</t>
  </si>
  <si>
    <t>Knowing whether groups of patients experience differences in access to health care can help practices focus efforts to address the inequity. The practice evaluates whether identified health disparities demonstrate differences in access to care. An example of how a practice may demonstrate this is through a report of how an identified group of patients has lower rates of access to same day appointments, higher no show rates, greater ER use, or lower satisfaction with access than the general patient population.
Healthy People 2020 defines health disparity as “a particular type of health difference that is closely linked with social, economic, and/or environmental disadvantage. Health disparities adversely affect groups of people who have systematically experienced greater obstacles to health based on their racial or ethnic group; religion; socioeconomic status; gender; age; mental health; cognitive, sensory, or physical disability; sexual orientation or gender identity; geographic location; or other characteristics historically linked to discrimination or exclusion.”</t>
  </si>
  <si>
    <t>The practice determines its subset of patients for care management, based on the patient population and the practice’s capacity to provide services. The practice uses the criteria defined in CM 01 to identify patients who fit defined criteria. The practice must identify at least 30 patients in the numerator. Patients who fit multiple criteria count once in the numerator. Small practices or satellite sites may share a care management population if less than 30 patients meet the criteria defined in CM 01.</t>
  </si>
  <si>
    <t>It is important that the practice track patient referrals and communicate patient information to specialists. Tracking and following up on referrals is a way to support patients who obtain services outside the practice. Poor referral communication and lack of follow-up (e.g., to see if a patient kept an appointment with a specialist, to learn about recommendations or test results) can lead to uncoordinated and fragmented care, which is unsafe for the patient and can cause duplication of care and services, as well as frustration for providers.
Referrals tracked by the practice using a log or electronic system are determined by the clinician to be important to a patient’s treatment, or as indicated by practice guidelines (e.g., referral to a surgeon for examination of a potentially malignant tumor; referral to a mental health specialist, for a patient with depression; referral to a pediatric cardiologist, for an infant with a ventricular septal defect).
A. The referring clinician provides a reason for the referral, which may be stated as the clinical question to be answered by the specialist. The referring clinician indicates the type of referral, which may be a consultation or single visit; a request for shared- or co-management of the patient for an indefinite or a limited time, such as for treatment of a specific condition; or a request for temporary or long-term principal care (a transfer). The referring clinician clarifies the urgency of the referral and specifies the reasons for an urgent visit.
B. Referrals include relevant clinical information, such as:
• Current medications.
• Diagnoses including mental health, allergies, medical and family history, substance abuse and behaviors affecting health.
• Clinical findings and current treatment.
• Follow-up communication or information.
Including the referring primary care clinician’s care and treatment plan in the referral, in addition to test results/procedures, can reduce conflicts and duplication of services, tests or treatment. If the practice sends the primary care plan with the referral, the specialist can develop a corresponding specialty plan of care. Ideally, the primary care plan, developed in collaboration with the patient/family/caregiver, is coordinated with the specialty plan of care, created in collaboration with the patient/family/caregiver and primary care.
C. A tracking process includes the date when a referral was initiated and the timing indicated for receiving the report. If the specialist does not send a report, the practice contacts the specialist’s office and documents its effort to retrieve the report in a log or an electronic system.</t>
  </si>
  <si>
    <r>
      <t xml:space="preserve">Introduction
</t>
    </r>
    <r>
      <rPr>
        <sz val="12"/>
        <rFont val="Arial"/>
        <family val="2"/>
      </rPr>
      <t xml:space="preserve">This tool will help your practice plan for meeting the requirements of the 2017 NCQA PCMH Standards, and is intended for use as a project management tool to support preparation for the survey. Use of this tool will help to set reasonable goals, accountabilities among the team and document progress over time. 
</t>
    </r>
    <r>
      <rPr>
        <b/>
        <sz val="12"/>
        <rFont val="Arial"/>
        <family val="2"/>
      </rPr>
      <t xml:space="preserve">Instructions </t>
    </r>
    <r>
      <rPr>
        <sz val="12"/>
        <rFont val="Arial"/>
        <family val="2"/>
      </rPr>
      <t xml:space="preserve">
The "Action Plan" tab is where you will document all information related to your action plan, including your current status with meeting each criteria, whether or not the documentation has been gathered, target completion dates and team members responsible for leading the work.  Based on the responses you provide under "Criteria Present," the tool will automatically calculate the Core and Elective Competency Scores, and Total Scores in the corresponding worksheets.  A summary of the guidance and evidence requirements for each criteria is also provided for reference.
In the "Action Plan" tab, you may also use the Filter functionality to view only certain data.  For example, you may choose to Filter the data to view only those items assigned to a certain person, only factors within a certain Concept or Competency , or which criteria are "Priority 1."  The Sort functionality is disabled within this tool.  
Please note that the score you obtain using this tool does not guarantee your receipt of that same score from NCQA.  </t>
    </r>
  </si>
  <si>
    <r>
      <t xml:space="preserve">TC 01 (Core): </t>
    </r>
    <r>
      <rPr>
        <b/>
        <sz val="11"/>
        <rFont val="Arial"/>
        <family val="2"/>
      </rPr>
      <t xml:space="preserve">PCMH Transformation Leads - </t>
    </r>
    <r>
      <rPr>
        <sz val="11"/>
        <rFont val="Arial"/>
        <family val="2"/>
      </rPr>
      <t>Designates a clinician lead of the medical home and a staff person to manage the PCMH transformation and medical home activities.</t>
    </r>
  </si>
  <si>
    <r>
      <t xml:space="preserve">TC 02 (Core): </t>
    </r>
    <r>
      <rPr>
        <b/>
        <sz val="11"/>
        <rFont val="Arial"/>
        <family val="2"/>
      </rPr>
      <t>Structure &amp; Staff Responsibilities -</t>
    </r>
    <r>
      <rPr>
        <sz val="11"/>
        <rFont val="Arial"/>
        <family val="2"/>
      </rPr>
      <t xml:space="preserve"> Defines practice organizational structure and staff responsibilities / skills to support key PCMH functions</t>
    </r>
  </si>
  <si>
    <r>
      <t xml:space="preserve">TC 03 (1 Credit): </t>
    </r>
    <r>
      <rPr>
        <b/>
        <sz val="11"/>
        <rFont val="Arial"/>
        <family val="2"/>
      </rPr>
      <t xml:space="preserve">External PCMH Collaborations - </t>
    </r>
    <r>
      <rPr>
        <sz val="11"/>
        <rFont val="Arial"/>
        <family val="2"/>
      </rPr>
      <t>The practice is involved in external PCMH-oriented collaborative activities (e.g., federal/state initiatives health information exchanges</t>
    </r>
  </si>
  <si>
    <r>
      <t xml:space="preserve">TC 04 (2 Credits): </t>
    </r>
    <r>
      <rPr>
        <b/>
        <sz val="11"/>
        <rFont val="Arial"/>
        <family val="2"/>
      </rPr>
      <t xml:space="preserve">Patient/Family/Caregiver Involvement in Governance - </t>
    </r>
    <r>
      <rPr>
        <sz val="11"/>
        <rFont val="Arial"/>
        <family val="2"/>
      </rPr>
      <t>Patients/families/caregivers are involved in the practice's governance structure or on stakeholder committees</t>
    </r>
  </si>
  <si>
    <r>
      <t>TC 06 (Core):</t>
    </r>
    <r>
      <rPr>
        <b/>
        <sz val="11"/>
        <rFont val="Arial"/>
        <family val="2"/>
      </rPr>
      <t xml:space="preserve"> Individual Patient Care Meetings/ Communication - </t>
    </r>
    <r>
      <rPr>
        <sz val="11"/>
        <rFont val="Arial"/>
        <family val="2"/>
      </rPr>
      <t>Has regular patient care team meetings or a structured communication process focused on individual patient care</t>
    </r>
  </si>
  <si>
    <r>
      <t xml:space="preserve">TC 07 (Core): </t>
    </r>
    <r>
      <rPr>
        <b/>
        <sz val="11"/>
        <rFont val="Arial"/>
        <family val="2"/>
      </rPr>
      <t xml:space="preserve">Staff Involvement in Quality Improvement - </t>
    </r>
    <r>
      <rPr>
        <sz val="11"/>
        <rFont val="Arial"/>
        <family val="2"/>
      </rPr>
      <t>Involves care team staff in the practice's performance evaluation and quality improvement activities</t>
    </r>
  </si>
  <si>
    <r>
      <t xml:space="preserve">TC 08 (2 Credits): </t>
    </r>
    <r>
      <rPr>
        <b/>
        <sz val="11"/>
        <rFont val="Arial"/>
        <family val="2"/>
      </rPr>
      <t xml:space="preserve">Behavioral Health Care Manager - </t>
    </r>
    <r>
      <rPr>
        <sz val="11"/>
        <rFont val="Arial"/>
        <family val="2"/>
      </rPr>
      <t>Has at least one care manager qualified to identify and coordinate behavioral health needs</t>
    </r>
  </si>
  <si>
    <r>
      <t xml:space="preserve">TC 09 (Core): </t>
    </r>
    <r>
      <rPr>
        <b/>
        <sz val="11"/>
        <rFont val="Arial"/>
        <family val="2"/>
      </rPr>
      <t>Medical Home Information -</t>
    </r>
    <r>
      <rPr>
        <sz val="11"/>
        <rFont val="Arial"/>
        <family val="2"/>
      </rPr>
      <t xml:space="preserve"> Has a process for informing patients/families/caregivers about the role of the medical home and provides patients/families/caregivers materials that contain the information</t>
    </r>
  </si>
  <si>
    <r>
      <t xml:space="preserve">KM 01 (Core): </t>
    </r>
    <r>
      <rPr>
        <b/>
        <sz val="11"/>
        <rFont val="Arial"/>
        <family val="2"/>
      </rPr>
      <t xml:space="preserve">Problem Lists - </t>
    </r>
    <r>
      <rPr>
        <sz val="11"/>
        <rFont val="Arial"/>
        <family val="2"/>
      </rPr>
      <t>Documents an up-to-date problem list for each patient with current and active diagnoses</t>
    </r>
  </si>
  <si>
    <r>
      <t>KM 02 (Core):</t>
    </r>
    <r>
      <rPr>
        <b/>
        <sz val="11"/>
        <rFont val="Arial"/>
        <family val="2"/>
      </rPr>
      <t xml:space="preserve"> Comprehensive Health Assessment - </t>
    </r>
    <r>
      <rPr>
        <sz val="11"/>
        <rFont val="Arial"/>
        <family val="2"/>
      </rPr>
      <t>Comprehensive health assessment includes (all items required):
A. Medical history of patient and family.
B. Mental health/substance use history of patient and family.
C. Family/social/cultural characteristics.
D. Communication needs.
E. Behaviors affecting health.
F. Social functioning.
G. Social determinants of health.
H. Developmental screening using a standardized tool. (NA for practices with  pediatric population under 30 months of age.)
I. Advance care planning. (NA for pediatric practices.)</t>
    </r>
  </si>
  <si>
    <r>
      <t xml:space="preserve">KM 03 (Core): </t>
    </r>
    <r>
      <rPr>
        <b/>
        <sz val="11"/>
        <rFont val="Arial"/>
        <family val="2"/>
      </rPr>
      <t xml:space="preserve">Depression Screening - </t>
    </r>
    <r>
      <rPr>
        <sz val="11"/>
        <rFont val="Arial"/>
        <family val="2"/>
      </rPr>
      <t>Conducts depression screenings for adults and adolescents using a standardized tool.</t>
    </r>
  </si>
  <si>
    <r>
      <t xml:space="preserve">KM 05 (1 Credit): </t>
    </r>
    <r>
      <rPr>
        <b/>
        <sz val="11"/>
        <rFont val="Arial"/>
        <family val="2"/>
      </rPr>
      <t xml:space="preserve">Oral Health Assessment &amp; Services - </t>
    </r>
    <r>
      <rPr>
        <sz val="11"/>
        <rFont val="Arial"/>
        <family val="2"/>
      </rPr>
      <t>Assesses oral health needs and provides necessary services during the care visit based on evidence-based guidelines or coordinates with oral health partners.</t>
    </r>
  </si>
  <si>
    <r>
      <t xml:space="preserve">KM 06 (1 Credit): </t>
    </r>
    <r>
      <rPr>
        <b/>
        <sz val="11"/>
        <rFont val="Arial"/>
        <family val="2"/>
      </rPr>
      <t xml:space="preserve">Predominant Conditions &amp; Concerns - </t>
    </r>
    <r>
      <rPr>
        <sz val="11"/>
        <rFont val="Arial"/>
        <family val="2"/>
      </rPr>
      <t>Identifies the predominant conditions and health concerns of the patient population.</t>
    </r>
  </si>
  <si>
    <r>
      <t xml:space="preserve">KM 07 (2 Credits): </t>
    </r>
    <r>
      <rPr>
        <b/>
        <sz val="11"/>
        <rFont val="Arial"/>
        <family val="2"/>
      </rPr>
      <t>Social Determinants of Health -</t>
    </r>
    <r>
      <rPr>
        <sz val="11"/>
        <rFont val="Arial"/>
        <family val="2"/>
      </rPr>
      <t xml:space="preserve"> Understands social determinants of health for patients, monitors at the population level and implements care interventions based on these data.</t>
    </r>
  </si>
  <si>
    <r>
      <t xml:space="preserve">KM 08 (1 Credit): </t>
    </r>
    <r>
      <rPr>
        <b/>
        <sz val="11"/>
        <rFont val="Arial"/>
        <family val="2"/>
      </rPr>
      <t xml:space="preserve">Patient Materials - </t>
    </r>
    <r>
      <rPr>
        <sz val="11"/>
        <rFont val="Arial"/>
        <family val="2"/>
      </rPr>
      <t>Evaluates patient population demographics/communication preferences/health literacy to tailor development and distribution of patient materials.</t>
    </r>
  </si>
  <si>
    <r>
      <t xml:space="preserve">KM 09 (Core): </t>
    </r>
    <r>
      <rPr>
        <b/>
        <sz val="11"/>
        <rFont val="Arial"/>
        <family val="2"/>
      </rPr>
      <t xml:space="preserve">Diversity - </t>
    </r>
    <r>
      <rPr>
        <sz val="11"/>
        <rFont val="Arial"/>
        <family val="2"/>
      </rPr>
      <t>Assesses the diversity (race, ethnicity, and one other aspect of diversity) of its population.</t>
    </r>
  </si>
  <si>
    <r>
      <t>KM 10 (Core):</t>
    </r>
    <r>
      <rPr>
        <b/>
        <sz val="11"/>
        <rFont val="Arial"/>
        <family val="2"/>
      </rPr>
      <t xml:space="preserve"> Language - </t>
    </r>
    <r>
      <rPr>
        <sz val="11"/>
        <rFont val="Arial"/>
        <family val="2"/>
      </rPr>
      <t>Assesses the language needs of its population.</t>
    </r>
  </si>
  <si>
    <r>
      <t xml:space="preserve">KM 12 (Core): </t>
    </r>
    <r>
      <rPr>
        <b/>
        <sz val="11"/>
        <rFont val="Arial"/>
        <family val="2"/>
      </rPr>
      <t xml:space="preserve">Proactive Reminders - </t>
    </r>
    <r>
      <rPr>
        <sz val="11"/>
        <rFont val="Arial"/>
        <family val="2"/>
      </rPr>
      <t>Proactively and routinely identifies populations of patients and reminds them, or their families/caregivers about needed services (must report at least three categories):
A. Preventive care services.
B. Immunizations.
C. Chronic or acute care services.
D. Patients t recently seen by the practice.</t>
    </r>
  </si>
  <si>
    <r>
      <t xml:space="preserve">KM 13 (2 Credits): </t>
    </r>
    <r>
      <rPr>
        <b/>
        <sz val="11"/>
        <rFont val="Arial"/>
        <family val="2"/>
      </rPr>
      <t>Excellence in Performance -</t>
    </r>
    <r>
      <rPr>
        <sz val="11"/>
        <rFont val="Arial"/>
        <family val="2"/>
      </rPr>
      <t xml:space="preserve"> Demonstrates excellence in a benchmarked/ performance-based recognition program assessed using evidence-based care guidelines.</t>
    </r>
  </si>
  <si>
    <r>
      <t xml:space="preserve">KM 14 (Core): </t>
    </r>
    <r>
      <rPr>
        <b/>
        <sz val="11"/>
        <rFont val="Arial"/>
        <family val="2"/>
      </rPr>
      <t xml:space="preserve">Medication Reconciliation - </t>
    </r>
    <r>
      <rPr>
        <sz val="11"/>
        <rFont val="Arial"/>
        <family val="2"/>
      </rPr>
      <t>Reviews and reconciles medications for more than 80 percent of patients received from care transitions.</t>
    </r>
  </si>
  <si>
    <r>
      <t xml:space="preserve">KM 15 (Core): </t>
    </r>
    <r>
      <rPr>
        <b/>
        <sz val="11"/>
        <rFont val="Arial"/>
        <family val="2"/>
      </rPr>
      <t xml:space="preserve">Medication Lists - </t>
    </r>
    <r>
      <rPr>
        <sz val="11"/>
        <rFont val="Arial"/>
        <family val="2"/>
      </rPr>
      <t>Maintains an up-to-date list of medications for more than 80 percent of patients.</t>
    </r>
  </si>
  <si>
    <r>
      <t xml:space="preserve">KM 16 (1 Credit): </t>
    </r>
    <r>
      <rPr>
        <b/>
        <sz val="11"/>
        <rFont val="Arial"/>
        <family val="2"/>
      </rPr>
      <t xml:space="preserve">New Prescription Education - </t>
    </r>
    <r>
      <rPr>
        <sz val="11"/>
        <rFont val="Arial"/>
        <family val="2"/>
      </rPr>
      <t>Assesses understanding and provides education, as needed, on new prescriptions for more than 50 percent of patients/families/caregiver.</t>
    </r>
  </si>
  <si>
    <r>
      <t xml:space="preserve">KM 17 (1 Credit): </t>
    </r>
    <r>
      <rPr>
        <b/>
        <sz val="11"/>
        <rFont val="Arial"/>
        <family val="2"/>
      </rPr>
      <t xml:space="preserve">Medication Responses and Barriers - </t>
    </r>
    <r>
      <rPr>
        <sz val="11"/>
        <rFont val="Arial"/>
        <family val="2"/>
      </rPr>
      <t>Assesses and addresses patient response to medications and barriers to adherence for more than 50 percent of patients, and dates the assessment.</t>
    </r>
  </si>
  <si>
    <r>
      <t>KM 18 (1 Credit):</t>
    </r>
    <r>
      <rPr>
        <b/>
        <sz val="11"/>
        <rFont val="Arial"/>
        <family val="2"/>
      </rPr>
      <t xml:space="preserve"> Controlled Substance Database Review - </t>
    </r>
    <r>
      <rPr>
        <sz val="11"/>
        <rFont val="Arial"/>
        <family val="2"/>
      </rPr>
      <t>Reviews controlled substance database when prescribing relevant medications.</t>
    </r>
  </si>
  <si>
    <r>
      <t xml:space="preserve">KM 19 (2 Credits): </t>
    </r>
    <r>
      <rPr>
        <b/>
        <sz val="11"/>
        <rFont val="Arial"/>
        <family val="2"/>
      </rPr>
      <t xml:space="preserve">Prescription Claims Data - </t>
    </r>
    <r>
      <rPr>
        <sz val="11"/>
        <rFont val="Arial"/>
        <family val="2"/>
      </rPr>
      <t>Systematically obtains prescription claims data in order to assess and address medication adherence.</t>
    </r>
  </si>
  <si>
    <r>
      <t xml:space="preserve">KM 20 (Core): </t>
    </r>
    <r>
      <rPr>
        <b/>
        <sz val="11"/>
        <rFont val="Arial"/>
        <family val="2"/>
      </rPr>
      <t xml:space="preserve">Clinical Decision Support - </t>
    </r>
    <r>
      <rPr>
        <sz val="11"/>
        <rFont val="Arial"/>
        <family val="2"/>
      </rPr>
      <t>Implements clinical decision support following evidence-based guidelines for care of (Practice must demonstrate at least four criteria):
A. Mental health condition.
B. Substance use disorder.
C. A chronic medical condition.
D. An acute condition.
E. A condition related to unhealthy behaviors.
F. Well child or adult care.
G. Overuse/appropriateness issues.</t>
    </r>
  </si>
  <si>
    <r>
      <t xml:space="preserve">KM 21 (Core): </t>
    </r>
    <r>
      <rPr>
        <b/>
        <sz val="11"/>
        <rFont val="Arial"/>
        <family val="2"/>
      </rPr>
      <t xml:space="preserve">Community Resource Needs - </t>
    </r>
    <r>
      <rPr>
        <sz val="11"/>
        <rFont val="Arial"/>
        <family val="2"/>
      </rPr>
      <t>Uses information on the population served by the practice to prioritize needed community resources.</t>
    </r>
  </si>
  <si>
    <r>
      <t xml:space="preserve">KM 22 (1 Credit): </t>
    </r>
    <r>
      <rPr>
        <b/>
        <sz val="11"/>
        <rFont val="Arial"/>
        <family val="2"/>
      </rPr>
      <t xml:space="preserve">Access to Educational Resources - </t>
    </r>
    <r>
      <rPr>
        <sz val="11"/>
        <rFont val="Arial"/>
        <family val="2"/>
      </rPr>
      <t>Provides access to educational resources, such as materials, peer-support sessions, group classes, online self-management tools or programs.</t>
    </r>
  </si>
  <si>
    <r>
      <t xml:space="preserve">KM 23 (1 Credit): </t>
    </r>
    <r>
      <rPr>
        <b/>
        <sz val="11"/>
        <rFont val="Arial"/>
        <family val="2"/>
      </rPr>
      <t xml:space="preserve">Oral Health Education - </t>
    </r>
    <r>
      <rPr>
        <sz val="11"/>
        <rFont val="Arial"/>
        <family val="2"/>
      </rPr>
      <t>Provides oral health education resources to patients.</t>
    </r>
  </si>
  <si>
    <r>
      <t xml:space="preserve">KM 24 (1 Credit): </t>
    </r>
    <r>
      <rPr>
        <b/>
        <sz val="11"/>
        <rFont val="Arial"/>
        <family val="2"/>
      </rPr>
      <t xml:space="preserve">Shared Decision-Making Aids - </t>
    </r>
    <r>
      <rPr>
        <sz val="11"/>
        <rFont val="Arial"/>
        <family val="2"/>
      </rPr>
      <t>Adopts shared decision-making aids for preference-sensitive conditions.</t>
    </r>
  </si>
  <si>
    <r>
      <t xml:space="preserve">KM 25 (1 Credit): </t>
    </r>
    <r>
      <rPr>
        <b/>
        <sz val="11"/>
        <rFont val="Arial"/>
        <family val="2"/>
      </rPr>
      <t xml:space="preserve">School/Intervention Agency Engagement - </t>
    </r>
    <r>
      <rPr>
        <sz val="11"/>
        <rFont val="Arial"/>
        <family val="2"/>
      </rPr>
      <t>Engages with schools or intervention agencies in the community.</t>
    </r>
  </si>
  <si>
    <r>
      <t xml:space="preserve">KM 26 (1 Credit): </t>
    </r>
    <r>
      <rPr>
        <b/>
        <sz val="11"/>
        <rFont val="Arial"/>
        <family val="2"/>
      </rPr>
      <t xml:space="preserve">Community Resource List - </t>
    </r>
    <r>
      <rPr>
        <sz val="11"/>
        <rFont val="Arial"/>
        <family val="2"/>
      </rPr>
      <t>Routinely maintains a current community resource list based on the needs identified in KM 21.</t>
    </r>
  </si>
  <si>
    <r>
      <t xml:space="preserve">KM 27 (1 Credit): </t>
    </r>
    <r>
      <rPr>
        <b/>
        <sz val="11"/>
        <rFont val="Arial"/>
        <family val="2"/>
      </rPr>
      <t xml:space="preserve">Community Resource Assessment - </t>
    </r>
    <r>
      <rPr>
        <sz val="11"/>
        <rFont val="Arial"/>
        <family val="2"/>
      </rPr>
      <t>Assesses the usefulness of identified community support resources.</t>
    </r>
  </si>
  <si>
    <r>
      <t>KM 28 (2 Credits):</t>
    </r>
    <r>
      <rPr>
        <b/>
        <sz val="11"/>
        <rFont val="Arial"/>
        <family val="2"/>
      </rPr>
      <t xml:space="preserve"> Case Conferences -</t>
    </r>
    <r>
      <rPr>
        <sz val="11"/>
        <rFont val="Arial"/>
        <family val="2"/>
      </rPr>
      <t xml:space="preserve"> Has regular “case conferences” involving parties outside the practice team (e.g., community supports, specialists).</t>
    </r>
  </si>
  <si>
    <r>
      <t xml:space="preserve">AC 01 (Core): </t>
    </r>
    <r>
      <rPr>
        <b/>
        <sz val="11"/>
        <rFont val="Arial"/>
        <family val="2"/>
      </rPr>
      <t xml:space="preserve">Access Needs and Preferences - </t>
    </r>
    <r>
      <rPr>
        <sz val="11"/>
        <rFont val="Arial"/>
        <family val="2"/>
      </rPr>
      <t>Assesses the access needs and preferences of the patient population.</t>
    </r>
  </si>
  <si>
    <r>
      <t xml:space="preserve">AC 02 (Core): </t>
    </r>
    <r>
      <rPr>
        <b/>
        <sz val="11"/>
        <rFont val="Arial"/>
        <family val="2"/>
      </rPr>
      <t xml:space="preserve">Same-Day Appointments - </t>
    </r>
    <r>
      <rPr>
        <sz val="11"/>
        <rFont val="Arial"/>
        <family val="2"/>
      </rPr>
      <t>Provides same-day appointments for routine and urgent care to meet identified patient needs.</t>
    </r>
  </si>
  <si>
    <r>
      <t xml:space="preserve">AC 03 (Core): </t>
    </r>
    <r>
      <rPr>
        <b/>
        <sz val="11"/>
        <rFont val="Arial"/>
        <family val="2"/>
      </rPr>
      <t xml:space="preserve">Appointments Outside Business Hours - </t>
    </r>
    <r>
      <rPr>
        <sz val="11"/>
        <rFont val="Arial"/>
        <family val="2"/>
      </rPr>
      <t>Provides routine and urgent appointments outside regular business hours to meet identified patient needs.</t>
    </r>
  </si>
  <si>
    <r>
      <t xml:space="preserve">AC 04 (Core): </t>
    </r>
    <r>
      <rPr>
        <b/>
        <sz val="11"/>
        <rFont val="Arial"/>
        <family val="2"/>
      </rPr>
      <t>Timely Clinical Advice by Phone -</t>
    </r>
    <r>
      <rPr>
        <sz val="11"/>
        <rFont val="Arial"/>
        <family val="2"/>
      </rPr>
      <t xml:space="preserve"> Provides timely clinical advice by telephone.</t>
    </r>
  </si>
  <si>
    <r>
      <t xml:space="preserve">AC 05 (Core): </t>
    </r>
    <r>
      <rPr>
        <b/>
        <sz val="11"/>
        <rFont val="Arial"/>
        <family val="2"/>
      </rPr>
      <t xml:space="preserve">Clinical Advice Documentation - </t>
    </r>
    <r>
      <rPr>
        <sz val="11"/>
        <rFont val="Arial"/>
        <family val="2"/>
      </rPr>
      <t>Documents clinical advice in patient records and confirms clinical advice and care provided after-hours does t conflict with patient medical record.</t>
    </r>
  </si>
  <si>
    <r>
      <t xml:space="preserve">AC 06 (1 Credit): </t>
    </r>
    <r>
      <rPr>
        <b/>
        <sz val="11"/>
        <rFont val="Arial"/>
        <family val="2"/>
      </rPr>
      <t xml:space="preserve">Alternative Appointments - </t>
    </r>
    <r>
      <rPr>
        <sz val="11"/>
        <rFont val="Arial"/>
        <family val="2"/>
      </rPr>
      <t>Provides scheduled routine or urgent appointments by telephone or other Technology-supported mechanisms.</t>
    </r>
  </si>
  <si>
    <r>
      <t xml:space="preserve">AC 07 (1 Credit): </t>
    </r>
    <r>
      <rPr>
        <b/>
        <sz val="11"/>
        <rFont val="Arial"/>
        <family val="2"/>
      </rPr>
      <t xml:space="preserve">Electronic Patient Requests - </t>
    </r>
    <r>
      <rPr>
        <sz val="11"/>
        <rFont val="Arial"/>
        <family val="2"/>
      </rPr>
      <t>Has a secure electronic system for patient to request appointments, prescription refills, referrals and test results.</t>
    </r>
  </si>
  <si>
    <r>
      <t xml:space="preserve">AC 09 (1 Credit): </t>
    </r>
    <r>
      <rPr>
        <b/>
        <sz val="11"/>
        <rFont val="Arial"/>
        <family val="2"/>
      </rPr>
      <t xml:space="preserve">Equity of Access - </t>
    </r>
    <r>
      <rPr>
        <sz val="11"/>
        <rFont val="Arial"/>
        <family val="2"/>
      </rPr>
      <t>Uses information about the population served by the practice to assess equity of access that considers health disparities.</t>
    </r>
  </si>
  <si>
    <r>
      <t xml:space="preserve">AC 10 (Core): </t>
    </r>
    <r>
      <rPr>
        <b/>
        <sz val="11"/>
        <rFont val="Arial"/>
        <family val="2"/>
      </rPr>
      <t xml:space="preserve">Personal Clinician Selection - </t>
    </r>
    <r>
      <rPr>
        <sz val="11"/>
        <rFont val="Arial"/>
        <family val="2"/>
      </rPr>
      <t>Helps patients/families/ caregivers select or change a personal clinician.</t>
    </r>
  </si>
  <si>
    <r>
      <t xml:space="preserve">AC 11 (Core): </t>
    </r>
    <r>
      <rPr>
        <b/>
        <sz val="11"/>
        <rFont val="Arial"/>
        <family val="2"/>
      </rPr>
      <t>Patient Visits with Clinician/Team -</t>
    </r>
    <r>
      <rPr>
        <sz val="11"/>
        <rFont val="Arial"/>
        <family val="2"/>
      </rPr>
      <t xml:space="preserve"> Sets goals and monitors the percentage of patient visits with the selected clinician or team.</t>
    </r>
  </si>
  <si>
    <r>
      <t xml:space="preserve">AC 13 (1 Credit): </t>
    </r>
    <r>
      <rPr>
        <b/>
        <sz val="11"/>
        <rFont val="Arial"/>
        <family val="2"/>
      </rPr>
      <t>Panel Size Review &amp; Management -</t>
    </r>
    <r>
      <rPr>
        <sz val="11"/>
        <rFont val="Arial"/>
        <family val="2"/>
      </rPr>
      <t xml:space="preserve"> Reviews and actively manages panel sizes.</t>
    </r>
  </si>
  <si>
    <r>
      <t xml:space="preserve">AC 14 (1 Credit): </t>
    </r>
    <r>
      <rPr>
        <b/>
        <sz val="11"/>
        <rFont val="Arial"/>
        <family val="2"/>
      </rPr>
      <t>External Panel Review &amp; Reconciliation -</t>
    </r>
    <r>
      <rPr>
        <sz val="11"/>
        <rFont val="Arial"/>
        <family val="2"/>
      </rPr>
      <t>Reviews and reconciles panes based on health plan or other outside patient assignments.</t>
    </r>
  </si>
  <si>
    <r>
      <t xml:space="preserve">CM 01 (Core): </t>
    </r>
    <r>
      <rPr>
        <b/>
        <sz val="11"/>
        <rFont val="Arial"/>
        <family val="2"/>
      </rPr>
      <t xml:space="preserve">Identifying Patients for Care Management - </t>
    </r>
    <r>
      <rPr>
        <sz val="11"/>
        <rFont val="Arial"/>
        <family val="2"/>
      </rPr>
      <t>Considers the following when establishing a systematic process and criteria for identifying patients who may benefit from care management (practice must include at least three in its criteria):
A. Behavioral health conditions.
B. High cost/high utilization.
C. Poorly controlled or complex conditions.
D. Social determinants of health.
E. Referrals by outside organizations (e.g., insurers, health system, ACO), practice staff, patient/ family/caregiver.</t>
    </r>
  </si>
  <si>
    <r>
      <t xml:space="preserve">CM 02 (Core): </t>
    </r>
    <r>
      <rPr>
        <b/>
        <sz val="11"/>
        <rFont val="Arial"/>
        <family val="2"/>
      </rPr>
      <t xml:space="preserve">Monitoring Patients for Care Management - </t>
    </r>
    <r>
      <rPr>
        <sz val="11"/>
        <rFont val="Arial"/>
        <family val="2"/>
      </rPr>
      <t>Monitors the percentage of the total patient population identified through its process and criteria.</t>
    </r>
  </si>
  <si>
    <r>
      <t xml:space="preserve">CM 04 (Core): </t>
    </r>
    <r>
      <rPr>
        <b/>
        <sz val="11"/>
        <rFont val="Arial"/>
        <family val="2"/>
      </rPr>
      <t xml:space="preserve">Person-Centered Care Plans - </t>
    </r>
    <r>
      <rPr>
        <sz val="11"/>
        <rFont val="Arial"/>
        <family val="2"/>
      </rPr>
      <t>Establishes a person-centered care plan for patients identified for care management.</t>
    </r>
  </si>
  <si>
    <r>
      <t xml:space="preserve">CM 05 (Core): </t>
    </r>
    <r>
      <rPr>
        <b/>
        <sz val="11"/>
        <rFont val="Arial"/>
        <family val="2"/>
      </rPr>
      <t xml:space="preserve">Written Care Plans - </t>
    </r>
    <r>
      <rPr>
        <sz val="11"/>
        <rFont val="Arial"/>
        <family val="2"/>
      </rPr>
      <t>Provides a written care plan to the patient/family/caregiver for patients identified for care management.</t>
    </r>
  </si>
  <si>
    <r>
      <t xml:space="preserve">CM 06 (1 Credit): </t>
    </r>
    <r>
      <rPr>
        <b/>
        <sz val="11"/>
        <rFont val="Arial"/>
        <family val="2"/>
      </rPr>
      <t xml:space="preserve">Patient Preferences &amp; Goals - </t>
    </r>
    <r>
      <rPr>
        <sz val="11"/>
        <rFont val="Arial"/>
        <family val="2"/>
      </rPr>
      <t>Documents patient preference and functional/lifestyle goals in individual care plans.</t>
    </r>
  </si>
  <si>
    <r>
      <t xml:space="preserve">CM 07 (1 Credit): </t>
    </r>
    <r>
      <rPr>
        <b/>
        <sz val="11"/>
        <rFont val="Arial"/>
        <family val="2"/>
      </rPr>
      <t xml:space="preserve">Patient Barriers to Goals - </t>
    </r>
    <r>
      <rPr>
        <sz val="11"/>
        <rFont val="Arial"/>
        <family val="2"/>
      </rPr>
      <t>Identifies and discusses potential barriers to meeting goals in individual care plans.</t>
    </r>
  </si>
  <si>
    <r>
      <t xml:space="preserve">CM 08 (1 Credit): </t>
    </r>
    <r>
      <rPr>
        <b/>
        <sz val="11"/>
        <rFont val="Arial"/>
        <family val="2"/>
      </rPr>
      <t>Self-Management Plans -</t>
    </r>
    <r>
      <rPr>
        <sz val="11"/>
        <rFont val="Arial"/>
        <family val="2"/>
      </rPr>
      <t xml:space="preserve"> Includes a self-management plan in individual care plans.</t>
    </r>
  </si>
  <si>
    <r>
      <t>CC 01 (Core):</t>
    </r>
    <r>
      <rPr>
        <b/>
        <sz val="11"/>
        <rFont val="Arial"/>
        <family val="2"/>
      </rPr>
      <t xml:space="preserve"> Lab and Imaging Test Management - </t>
    </r>
    <r>
      <rPr>
        <sz val="11"/>
        <rFont val="Arial"/>
        <family val="2"/>
      </rPr>
      <t xml:space="preserve"> The practice systematically manages lab and imaging tests by:
A. Tracking lab tests until results are available, flagging and following up on overdue results.
B. Tracking imaging tests until results are available, flagging and following up on overdue results.
C. Flagging abnormal lab results, bringing them to the attention of the clinician.
D. Flagging abnormal imaging results, bringing them to the attention of the clinician.
E. Notifying patients/families/caregivers of abnormal lab and imaging test results.
F. Notifying patients/families/caregivers of abnormal lab and imaging test results.</t>
    </r>
  </si>
  <si>
    <r>
      <t xml:space="preserve">CC 03 (2 Credits): </t>
    </r>
    <r>
      <rPr>
        <b/>
        <sz val="11"/>
        <rFont val="Arial"/>
        <family val="2"/>
      </rPr>
      <t>Appropriate Use for Labs and Imaging -</t>
    </r>
    <r>
      <rPr>
        <sz val="11"/>
        <rFont val="Arial"/>
        <family val="2"/>
      </rPr>
      <t xml:space="preserve">  Uses clinical protocols to determine when imaging and lab tests are necessary.</t>
    </r>
  </si>
  <si>
    <r>
      <t>CC 04 (Core):  -</t>
    </r>
    <r>
      <rPr>
        <b/>
        <sz val="11"/>
        <rFont val="Arial"/>
        <family val="2"/>
      </rPr>
      <t xml:space="preserve"> Referral Management - </t>
    </r>
    <r>
      <rPr>
        <sz val="11"/>
        <rFont val="Arial"/>
        <family val="2"/>
      </rPr>
      <t>The practice systematically manages referrals by:
A. Giving the consultant or specialist the clinical question, the required timing and the type of referral.
B. Giving the consultant or specialist pertinent demographic and clinical data, including test results and the current care plan.
C. Tracking referrals until the consultant or specialist’s report is available, flagging and following up on overdue reports.</t>
    </r>
  </si>
  <si>
    <r>
      <t>CC 05 (2 Credits):</t>
    </r>
    <r>
      <rPr>
        <b/>
        <sz val="11"/>
        <rFont val="Arial"/>
        <family val="2"/>
      </rPr>
      <t xml:space="preserve"> Appropriate Referrals - </t>
    </r>
    <r>
      <rPr>
        <sz val="11"/>
        <rFont val="Arial"/>
        <family val="2"/>
      </rPr>
      <t>Uses clinical protocols to determine when a referral to a specialist is necessary.</t>
    </r>
  </si>
  <si>
    <r>
      <t>CC 06 (1 Credit):</t>
    </r>
    <r>
      <rPr>
        <b/>
        <sz val="11"/>
        <rFont val="Arial"/>
        <family val="2"/>
      </rPr>
      <t xml:space="preserve"> Commonly Used Specialists identification - </t>
    </r>
    <r>
      <rPr>
        <sz val="11"/>
        <rFont val="Arial"/>
        <family val="2"/>
      </rPr>
      <t>Identifies the specialists/specialty types frequently used by the practice.</t>
    </r>
  </si>
  <si>
    <r>
      <t xml:space="preserve">CC 07 (2 Credits): </t>
    </r>
    <r>
      <rPr>
        <b/>
        <sz val="11"/>
        <rFont val="Arial"/>
        <family val="2"/>
      </rPr>
      <t xml:space="preserve">Performance Information for Specialists Referrals - </t>
    </r>
    <r>
      <rPr>
        <sz val="11"/>
        <rFont val="Arial"/>
        <family val="2"/>
      </rPr>
      <t>Considers available performance information on consultants/specialists when making referrals.</t>
    </r>
  </si>
  <si>
    <r>
      <t xml:space="preserve">CC 10 (2 Credits): </t>
    </r>
    <r>
      <rPr>
        <b/>
        <sz val="11"/>
        <rFont val="Arial"/>
        <family val="2"/>
      </rPr>
      <t xml:space="preserve">Behavioral Health Information - </t>
    </r>
    <r>
      <rPr>
        <sz val="11"/>
        <rFont val="Arial"/>
        <family val="2"/>
      </rPr>
      <t>Integrates behavioral healthcare providers into the care delivery system of the practice site.</t>
    </r>
  </si>
  <si>
    <r>
      <t>CC 11 (1 Credit):</t>
    </r>
    <r>
      <rPr>
        <b/>
        <sz val="11"/>
        <rFont val="Arial"/>
        <family val="2"/>
      </rPr>
      <t xml:space="preserve"> Referral Monitoring -</t>
    </r>
    <r>
      <rPr>
        <sz val="11"/>
        <rFont val="Arial"/>
        <family val="2"/>
      </rPr>
      <t xml:space="preserve"> Monitors the timeliness and quality of the referral response.</t>
    </r>
  </si>
  <si>
    <r>
      <t xml:space="preserve">CC 12 (1 Credit): </t>
    </r>
    <r>
      <rPr>
        <b/>
        <sz val="11"/>
        <rFont val="Arial"/>
        <family val="2"/>
      </rPr>
      <t xml:space="preserve">Co-Management Arrangements - </t>
    </r>
    <r>
      <rPr>
        <sz val="11"/>
        <rFont val="Arial"/>
        <family val="2"/>
      </rPr>
      <t>Documents co-management arrangements in the patient’s medical record.</t>
    </r>
  </si>
  <si>
    <r>
      <t xml:space="preserve">CC 13 (2 Credits): </t>
    </r>
    <r>
      <rPr>
        <b/>
        <sz val="11"/>
        <rFont val="Arial"/>
        <family val="2"/>
      </rPr>
      <t xml:space="preserve">Treatment Options and Costs - </t>
    </r>
    <r>
      <rPr>
        <sz val="11"/>
        <rFont val="Arial"/>
        <family val="2"/>
      </rPr>
      <t xml:space="preserve"> Engages with patients regarding cost implications of treatment options.</t>
    </r>
  </si>
  <si>
    <r>
      <t xml:space="preserve">CC 14 (Core): </t>
    </r>
    <r>
      <rPr>
        <b/>
        <sz val="11"/>
        <rFont val="Arial"/>
        <family val="2"/>
      </rPr>
      <t xml:space="preserve">Identifying Unplanned Hospital and ED Visits - </t>
    </r>
    <r>
      <rPr>
        <sz val="11"/>
        <rFont val="Arial"/>
        <family val="2"/>
      </rPr>
      <t>Systematically identifies patients with unplanned hospital admissions and emergency department visits.</t>
    </r>
  </si>
  <si>
    <r>
      <t xml:space="preserve">CC 15 (Core): </t>
    </r>
    <r>
      <rPr>
        <b/>
        <sz val="11"/>
        <rFont val="Arial"/>
        <family val="2"/>
      </rPr>
      <t xml:space="preserve">Sharing Clinical Information - </t>
    </r>
    <r>
      <rPr>
        <sz val="11"/>
        <rFont val="Arial"/>
        <family val="2"/>
      </rPr>
      <t>Shares clinical information with admitting hospitals and emergency departments.</t>
    </r>
  </si>
  <si>
    <r>
      <t xml:space="preserve">CC 16 (Core): </t>
    </r>
    <r>
      <rPr>
        <b/>
        <sz val="11"/>
        <rFont val="Arial"/>
        <family val="2"/>
      </rPr>
      <t xml:space="preserve">Post-Hospital/ED Visit Follow-up - </t>
    </r>
    <r>
      <rPr>
        <sz val="11"/>
        <rFont val="Arial"/>
        <family val="2"/>
      </rPr>
      <t>Contacts patients/families/caregivers for follow-up care, if needed, within an appropriate period following a hospital admission or emergency department visit.</t>
    </r>
  </si>
  <si>
    <r>
      <t>CC 17 (1 Credit):</t>
    </r>
    <r>
      <rPr>
        <b/>
        <sz val="11"/>
        <rFont val="Arial"/>
        <family val="2"/>
      </rPr>
      <t xml:space="preserve"> Acute Care After Hours Coordination - </t>
    </r>
    <r>
      <rPr>
        <sz val="11"/>
        <rFont val="Arial"/>
        <family val="2"/>
      </rPr>
      <t>Systematic ability to coordinate with acute care settings after office hours through access to current patient information.</t>
    </r>
  </si>
  <si>
    <r>
      <t xml:space="preserve">CC 18 (1 Credit): </t>
    </r>
    <r>
      <rPr>
        <b/>
        <sz val="11"/>
        <rFont val="Arial"/>
        <family val="2"/>
      </rPr>
      <t xml:space="preserve">Information Exchange During Hospitalization - </t>
    </r>
    <r>
      <rPr>
        <sz val="11"/>
        <rFont val="Arial"/>
        <family val="2"/>
      </rPr>
      <t>Exchanges patient information with the hospital during a patient’s hospitalization.</t>
    </r>
  </si>
  <si>
    <r>
      <t xml:space="preserve">CC 20 (1 Credit): </t>
    </r>
    <r>
      <rPr>
        <b/>
        <sz val="11"/>
        <rFont val="Arial"/>
        <family val="2"/>
      </rPr>
      <t xml:space="preserve">Care Plan Collaboration for Practice Transitions - </t>
    </r>
    <r>
      <rPr>
        <sz val="11"/>
        <rFont val="Arial"/>
        <family val="2"/>
      </rPr>
      <t>Collaborates with the patient/family/caregiver to develop/implement a written care plan for complex patients transitioning into/out of the practice (e.g., from pediatric care to adult care).</t>
    </r>
  </si>
  <si>
    <r>
      <t xml:space="preserve">QI 01 (Core): </t>
    </r>
    <r>
      <rPr>
        <b/>
        <sz val="11"/>
        <rFont val="Arial"/>
        <family val="2"/>
      </rPr>
      <t xml:space="preserve">Clinical Quality Measures - </t>
    </r>
    <r>
      <rPr>
        <sz val="11"/>
        <rFont val="Arial"/>
        <family val="2"/>
      </rPr>
      <t>Monitors at least five clinical quality measures across the four categories (must monitor at least one measure of each type):
A. Immunization measures.
B. Other preventive care measures.
C. Chronic or acute care clinical measures.
D. Behavioral health measures.</t>
    </r>
  </si>
  <si>
    <r>
      <t>QI 02 (Core):</t>
    </r>
    <r>
      <rPr>
        <b/>
        <sz val="11"/>
        <rFont val="Arial"/>
        <family val="2"/>
      </rPr>
      <t xml:space="preserve"> Resource Stewardship Measures - </t>
    </r>
    <r>
      <rPr>
        <sz val="11"/>
        <rFont val="Arial"/>
        <family val="2"/>
      </rPr>
      <t>Monitors at least two measures of resource stewardship (must monitor at least 1 measure of each type):
A. Measures related to care coordination.
B. Measures affecting health care costs.</t>
    </r>
  </si>
  <si>
    <r>
      <t>QI 03 (Core):</t>
    </r>
    <r>
      <rPr>
        <b/>
        <sz val="11"/>
        <rFont val="Arial"/>
        <family val="2"/>
      </rPr>
      <t xml:space="preserve"> Appointment Availability Assessment - </t>
    </r>
    <r>
      <rPr>
        <sz val="11"/>
        <rFont val="Arial"/>
        <family val="2"/>
      </rPr>
      <t>Assesses performance on availability of major appointment types to meet patient needs and preferences for access.</t>
    </r>
  </si>
  <si>
    <r>
      <t xml:space="preserve">QI 04 (Core): </t>
    </r>
    <r>
      <rPr>
        <b/>
        <sz val="11"/>
        <rFont val="Arial"/>
        <family val="2"/>
      </rPr>
      <t>Patient Experience Feedback -</t>
    </r>
    <r>
      <rPr>
        <sz val="11"/>
        <rFont val="Arial"/>
        <family val="2"/>
      </rPr>
      <t xml:space="preserve"> Monitors patient experience through:
A. Quantitative data. Conducts a survey (using any instrument) to evaluate patient/family/caregiver experiences across at least three dimensions such as:
• Access.
• Communication.
• Coordination.
• Whole-person care, self-management support and comprehensiveness.
B. Qualitative data. Obtains feedback from patients/families/caregivers through qualitative means.</t>
    </r>
  </si>
  <si>
    <r>
      <t>QI 05 (1 Credit):</t>
    </r>
    <r>
      <rPr>
        <b/>
        <sz val="11"/>
        <rFont val="Arial"/>
        <family val="2"/>
      </rPr>
      <t xml:space="preserve"> Health Disparities Assessment - </t>
    </r>
    <r>
      <rPr>
        <sz val="11"/>
        <rFont val="Arial"/>
        <family val="2"/>
      </rPr>
      <t>Assesses health disparities using performance data stratified for vulnerable populations (must choose one from each section):
A. Clinical quality.
B. Patient experience.</t>
    </r>
  </si>
  <si>
    <r>
      <t xml:space="preserve">QI 06 (1 Credit): </t>
    </r>
    <r>
      <rPr>
        <b/>
        <sz val="11"/>
        <rFont val="Arial"/>
        <family val="2"/>
      </rPr>
      <t xml:space="preserve">Validated Patient Experience Survey Use - </t>
    </r>
    <r>
      <rPr>
        <sz val="11"/>
        <rFont val="Arial"/>
        <family val="2"/>
      </rPr>
      <t>The practice uses a standardized, validated patient experience survey tool with benchmarking data available.</t>
    </r>
  </si>
  <si>
    <r>
      <t xml:space="preserve">QI 09 (Core): </t>
    </r>
    <r>
      <rPr>
        <b/>
        <sz val="11"/>
        <rFont val="Arial"/>
        <family val="2"/>
      </rPr>
      <t xml:space="preserve">Goals and Actions to Improve Resource Stewardship Measures - </t>
    </r>
    <r>
      <rPr>
        <sz val="11"/>
        <rFont val="Arial"/>
        <family val="2"/>
      </rPr>
      <t>Sets goals and acts to improve performance on at least one measure of resource stewardship:
A. Measures related to care coordination.
B. Measures affecting health care costs.</t>
    </r>
  </si>
  <si>
    <r>
      <t xml:space="preserve">QI 10 (Core): </t>
    </r>
    <r>
      <rPr>
        <b/>
        <sz val="11"/>
        <rFont val="Arial"/>
        <family val="2"/>
      </rPr>
      <t xml:space="preserve">Goals and Actions to Improve Appointment Availability - </t>
    </r>
    <r>
      <rPr>
        <sz val="11"/>
        <rFont val="Arial"/>
        <family val="2"/>
      </rPr>
      <t>Sets goals and acts to improve on availability of major appointment types to meet patient needs and preferences.</t>
    </r>
  </si>
  <si>
    <r>
      <t xml:space="preserve">QI 11 (Core): </t>
    </r>
    <r>
      <rPr>
        <b/>
        <sz val="11"/>
        <rFont val="Arial"/>
        <family val="2"/>
      </rPr>
      <t xml:space="preserve">Goals and Actions to Improve Patient Experience - </t>
    </r>
    <r>
      <rPr>
        <sz val="11"/>
        <rFont val="Arial"/>
        <family val="2"/>
      </rPr>
      <t>Sets goals and acts to improve performance on at least one patient experience measure.</t>
    </r>
  </si>
  <si>
    <r>
      <t xml:space="preserve">QI 13 (1 Credit): </t>
    </r>
    <r>
      <rPr>
        <b/>
        <sz val="11"/>
        <rFont val="Arial"/>
        <family val="2"/>
      </rPr>
      <t xml:space="preserve">Goals and Actions to Improve Disparities in Care/Service - </t>
    </r>
    <r>
      <rPr>
        <sz val="11"/>
        <rFont val="Arial"/>
        <family val="2"/>
      </rPr>
      <t>Sets goals and acts to improve disparities in care or services on at least one measure.</t>
    </r>
  </si>
  <si>
    <r>
      <t xml:space="preserve">QI 14 (2 Credits): </t>
    </r>
    <r>
      <rPr>
        <b/>
        <sz val="11"/>
        <rFont val="Arial"/>
        <family val="2"/>
      </rPr>
      <t xml:space="preserve">Improved Performance for Disparities in Care/Service - </t>
    </r>
    <r>
      <rPr>
        <sz val="11"/>
        <rFont val="Arial"/>
        <family val="2"/>
      </rPr>
      <t>Achieves improved performance on at least one measure of disparities in care or service.</t>
    </r>
  </si>
  <si>
    <r>
      <t xml:space="preserve">QI 17 (2 Credits): </t>
    </r>
    <r>
      <rPr>
        <b/>
        <sz val="11"/>
        <rFont val="Arial"/>
        <family val="2"/>
      </rPr>
      <t>Patients/Family Caregiver Involvement in Quality Improvement -</t>
    </r>
    <r>
      <rPr>
        <sz val="11"/>
        <rFont val="Arial"/>
        <family val="2"/>
      </rPr>
      <t xml:space="preserve"> Involves patient/family/caregiver in quality improvement activities.</t>
    </r>
  </si>
  <si>
    <r>
      <t xml:space="preserve">QI 18 (2 Credits): </t>
    </r>
    <r>
      <rPr>
        <b/>
        <sz val="11"/>
        <rFont val="Arial"/>
        <family val="2"/>
      </rPr>
      <t xml:space="preserve">Reporting Performance Measures to Medicare/Medicaid - </t>
    </r>
    <r>
      <rPr>
        <sz val="11"/>
        <rFont val="Arial"/>
        <family val="2"/>
      </rPr>
      <t>Reports clinical quality measures to Medicare or Medicaid agency.</t>
    </r>
  </si>
  <si>
    <t>TC Competency B:</t>
  </si>
  <si>
    <t>TC Competency A:</t>
  </si>
  <si>
    <r>
      <t xml:space="preserve">Details about the clinical lead </t>
    </r>
    <r>
      <rPr>
        <b/>
        <i/>
        <sz val="11"/>
        <rFont val="Arial"/>
        <family val="2"/>
      </rPr>
      <t>AND</t>
    </r>
    <r>
      <rPr>
        <sz val="11"/>
        <rFont val="Arial"/>
        <family val="2"/>
      </rPr>
      <t xml:space="preserve"> Details about the PCMH manager</t>
    </r>
  </si>
  <si>
    <r>
      <t xml:space="preserve">Staff structure overview </t>
    </r>
    <r>
      <rPr>
        <b/>
        <i/>
        <sz val="11"/>
        <rFont val="Arial"/>
        <family val="2"/>
      </rPr>
      <t>AND</t>
    </r>
    <r>
      <rPr>
        <sz val="11"/>
        <rFont val="Arial"/>
        <family val="2"/>
      </rPr>
      <t xml:space="preserve"> Description of staff roles, skills and responsibilities</t>
    </r>
  </si>
  <si>
    <r>
      <t xml:space="preserve">Documented process </t>
    </r>
    <r>
      <rPr>
        <b/>
        <i/>
        <sz val="11"/>
        <rFont val="Arial"/>
        <family val="2"/>
      </rPr>
      <t>AND</t>
    </r>
    <r>
      <rPr>
        <sz val="11"/>
        <rFont val="Arial"/>
        <family val="2"/>
      </rPr>
      <t xml:space="preserve"> Evidence of implementation</t>
    </r>
  </si>
  <si>
    <r>
      <t xml:space="preserve">Report </t>
    </r>
    <r>
      <rPr>
        <b/>
        <i/>
        <sz val="11"/>
        <rFont val="Arial"/>
        <family val="2"/>
      </rPr>
      <t>OR</t>
    </r>
    <r>
      <rPr>
        <sz val="11"/>
        <rFont val="Arial"/>
        <family val="2"/>
      </rPr>
      <t xml:space="preserve"> KM 06 - predominant conditions and health concerns</t>
    </r>
  </si>
  <si>
    <r>
      <t xml:space="preserve">Evidence of implementation
</t>
    </r>
    <r>
      <rPr>
        <b/>
        <i/>
        <sz val="11"/>
        <rFont val="Arial"/>
        <family val="2"/>
      </rPr>
      <t>AND</t>
    </r>
    <r>
      <rPr>
        <sz val="11"/>
        <rFont val="Arial"/>
        <family val="2"/>
      </rPr>
      <t xml:space="preserve">
Documented process</t>
    </r>
  </si>
  <si>
    <r>
      <t xml:space="preserve">Documented process
</t>
    </r>
    <r>
      <rPr>
        <b/>
        <i/>
        <sz val="11"/>
        <rFont val="Arial"/>
        <family val="2"/>
      </rPr>
      <t>AND</t>
    </r>
    <r>
      <rPr>
        <sz val="11"/>
        <rFont val="Arial"/>
        <family val="2"/>
      </rPr>
      <t xml:space="preserve">
Evidence of implementation</t>
    </r>
  </si>
  <si>
    <r>
      <t xml:space="preserve">Report
</t>
    </r>
    <r>
      <rPr>
        <b/>
        <i/>
        <sz val="11"/>
        <rFont val="Arial"/>
        <family val="2"/>
      </rPr>
      <t>AND</t>
    </r>
    <r>
      <rPr>
        <sz val="11"/>
        <rFont val="Arial"/>
        <family val="2"/>
      </rPr>
      <t xml:space="preserve">
Evidence of implementation</t>
    </r>
  </si>
  <si>
    <r>
      <t xml:space="preserve">A: Evidence of implementation
</t>
    </r>
    <r>
      <rPr>
        <b/>
        <i/>
        <sz val="11"/>
        <rFont val="Arial"/>
        <family val="2"/>
      </rPr>
      <t>OR</t>
    </r>
    <r>
      <rPr>
        <sz val="11"/>
        <rFont val="Arial"/>
        <family val="2"/>
      </rPr>
      <t xml:space="preserve">
A: QI 05 </t>
    </r>
    <r>
      <rPr>
        <b/>
        <i/>
        <sz val="11"/>
        <rFont val="Arial"/>
        <family val="2"/>
      </rPr>
      <t>AND</t>
    </r>
    <r>
      <rPr>
        <sz val="11"/>
        <rFont val="Arial"/>
        <family val="2"/>
      </rPr>
      <t xml:space="preserve">
A: QI 13
B: Evidence of implementation
C: Evidence of implementation</t>
    </r>
  </si>
  <si>
    <r>
      <t xml:space="preserve">A, B, D: Report/list </t>
    </r>
    <r>
      <rPr>
        <b/>
        <i/>
        <sz val="11"/>
        <rFont val="Arial"/>
        <family val="2"/>
      </rPr>
      <t>AND</t>
    </r>
    <r>
      <rPr>
        <sz val="11"/>
        <rFont val="Arial"/>
        <family val="2"/>
      </rPr>
      <t xml:space="preserve">
A, B, D: Outreach materials
C: Report/list </t>
    </r>
    <r>
      <rPr>
        <b/>
        <i/>
        <sz val="11"/>
        <rFont val="Arial"/>
        <family val="2"/>
      </rPr>
      <t>AND</t>
    </r>
    <r>
      <rPr>
        <sz val="11"/>
        <rFont val="Arial"/>
        <family val="2"/>
      </rPr>
      <t xml:space="preserve">
C: Outreach materials
</t>
    </r>
    <r>
      <rPr>
        <b/>
        <i/>
        <sz val="11"/>
        <rFont val="Arial"/>
        <family val="2"/>
      </rPr>
      <t>OR</t>
    </r>
    <r>
      <rPr>
        <sz val="11"/>
        <rFont val="Arial"/>
        <family val="2"/>
      </rPr>
      <t xml:space="preserve">
C: KM 13</t>
    </r>
  </si>
  <si>
    <r>
      <t xml:space="preserve">Report
</t>
    </r>
    <r>
      <rPr>
        <b/>
        <i/>
        <sz val="11"/>
        <rFont val="Arial"/>
        <family val="2"/>
      </rPr>
      <t>OR</t>
    </r>
    <r>
      <rPr>
        <sz val="11"/>
        <rFont val="Arial"/>
        <family val="2"/>
      </rPr>
      <t xml:space="preserve">
HSRP or DRP recognition for at least 75% of eligible clinicians.</t>
    </r>
  </si>
  <si>
    <r>
      <t xml:space="preserve">Identifies conditions, source of guidelines
</t>
    </r>
    <r>
      <rPr>
        <b/>
        <i/>
        <sz val="11"/>
        <rFont val="Arial"/>
        <family val="2"/>
      </rPr>
      <t>AND</t>
    </r>
    <r>
      <rPr>
        <sz val="11"/>
        <rFont val="Arial"/>
        <family val="2"/>
      </rPr>
      <t xml:space="preserve">
Evidence of implementation</t>
    </r>
  </si>
  <si>
    <r>
      <t xml:space="preserve">Documented Process
</t>
    </r>
    <r>
      <rPr>
        <b/>
        <i/>
        <sz val="11"/>
        <rFont val="Arial"/>
        <family val="2"/>
      </rPr>
      <t>AND</t>
    </r>
    <r>
      <rPr>
        <sz val="11"/>
        <rFont val="Arial"/>
        <family val="2"/>
      </rPr>
      <t xml:space="preserve">
Evidence of implementation</t>
    </r>
  </si>
  <si>
    <r>
      <t xml:space="preserve">The practice evaluates patient access from collected data (i.e., survey, patient interviews, comment box) to determine if existing access methods are sufficient for its population. Alternative methods for access may include evening/weekend hours, types of appointments or telephone advice. </t>
    </r>
    <r>
      <rPr>
        <b/>
        <sz val="11"/>
        <rFont val="Arial"/>
        <family val="2"/>
      </rPr>
      <t>The report for AC 01 may be used as evidence for AC 02 with significant patient-reported satisfaction with access.</t>
    </r>
  </si>
  <si>
    <r>
      <t xml:space="preserve">The practice reserves time on the daily appointment schedule to accommodate patient requests for a same-day appointment for routine or for urgent care needs. The time frames allocated for these appointment types are determined by the practice and based on the needs of the patient population, as defined in AC 01. The report may include a 5-day schedule to demonstrate the appointments are available or a report demonstrating which same-day appointments were used. </t>
    </r>
    <r>
      <rPr>
        <b/>
        <sz val="11"/>
        <rFont val="Arial"/>
        <family val="2"/>
      </rPr>
      <t>The report may be significant patient-reported access satisfaction, based on AC 01 data.</t>
    </r>
  </si>
  <si>
    <r>
      <t xml:space="preserve">Documented process
</t>
    </r>
    <r>
      <rPr>
        <b/>
        <i/>
        <sz val="11"/>
        <rFont val="Arial"/>
        <family val="2"/>
      </rPr>
      <t>AND</t>
    </r>
    <r>
      <rPr>
        <sz val="11"/>
        <rFont val="Arial"/>
        <family val="2"/>
      </rPr>
      <t xml:space="preserve">
Report</t>
    </r>
  </si>
  <si>
    <r>
      <t xml:space="preserve">Protocol for identifying patients for care management
</t>
    </r>
    <r>
      <rPr>
        <b/>
        <i/>
        <sz val="11"/>
        <rFont val="Arial"/>
        <family val="2"/>
      </rPr>
      <t>OR</t>
    </r>
    <r>
      <rPr>
        <sz val="11"/>
        <rFont val="Arial"/>
        <family val="2"/>
      </rPr>
      <t xml:space="preserve">
CM 03</t>
    </r>
  </si>
  <si>
    <r>
      <t xml:space="preserve">Report
</t>
    </r>
    <r>
      <rPr>
        <b/>
        <i/>
        <sz val="11"/>
        <rFont val="Arial"/>
        <family val="2"/>
      </rPr>
      <t>OR</t>
    </r>
    <r>
      <rPr>
        <sz val="11"/>
        <rFont val="Arial"/>
        <family val="2"/>
      </rPr>
      <t xml:space="preserve">
Record Review Workbook </t>
    </r>
    <r>
      <rPr>
        <b/>
        <i/>
        <sz val="11"/>
        <rFont val="Arial"/>
        <family val="2"/>
      </rPr>
      <t>AND</t>
    </r>
    <r>
      <rPr>
        <sz val="11"/>
        <rFont val="Arial"/>
        <family val="2"/>
      </rPr>
      <t xml:space="preserve">
Patient examples</t>
    </r>
  </si>
  <si>
    <r>
      <t xml:space="preserve">It is important for the practice to make informed referrals to clinicians or practices that will provide timely, high-quality care. The practice consults available information about the performance of clinicians or practices to which it refers patients. The practice provides information or examples of the available performance data on the consultant/specialist with the practice team. </t>
    </r>
    <r>
      <rPr>
        <b/>
        <sz val="11"/>
        <rFont val="Arial"/>
        <family val="2"/>
      </rPr>
      <t>Information gathered in CC 11 may be useful in this assessment of consultants/specialists.</t>
    </r>
  </si>
  <si>
    <r>
      <t xml:space="preserve">Data source
</t>
    </r>
    <r>
      <rPr>
        <b/>
        <i/>
        <sz val="11"/>
        <rFont val="Arial"/>
        <family val="2"/>
      </rPr>
      <t>AND</t>
    </r>
    <r>
      <rPr>
        <sz val="11"/>
        <rFont val="Arial"/>
        <family val="2"/>
      </rPr>
      <t xml:space="preserve">
Examples</t>
    </r>
  </si>
  <si>
    <r>
      <t xml:space="preserve">Documented process
</t>
    </r>
    <r>
      <rPr>
        <b/>
        <i/>
        <sz val="11"/>
        <rFont val="Arial"/>
        <family val="2"/>
      </rPr>
      <t>OR</t>
    </r>
    <r>
      <rPr>
        <sz val="11"/>
        <rFont val="Arial"/>
        <family val="2"/>
      </rPr>
      <t xml:space="preserve">
Agreement</t>
    </r>
  </si>
  <si>
    <r>
      <t xml:space="preserve">Agreement
</t>
    </r>
    <r>
      <rPr>
        <b/>
        <i/>
        <sz val="11"/>
        <rFont val="Arial"/>
        <family val="2"/>
      </rPr>
      <t>OR</t>
    </r>
    <r>
      <rPr>
        <sz val="11"/>
        <rFont val="Arial"/>
        <family val="2"/>
      </rPr>
      <t xml:space="preserve">
Documented process </t>
    </r>
    <r>
      <rPr>
        <b/>
        <i/>
        <sz val="11"/>
        <rFont val="Arial"/>
        <family val="2"/>
      </rPr>
      <t>AND</t>
    </r>
    <r>
      <rPr>
        <sz val="11"/>
        <rFont val="Arial"/>
        <family val="2"/>
      </rPr>
      <t xml:space="preserve">
Evidence of implementation</t>
    </r>
  </si>
  <si>
    <r>
      <t xml:space="preserve">The practice assesses the response received from the consulting/specialty provider and evaluates whether the response was timely and provided appropriate information about the patient’s diagnosis and treatment plan. The practice bases its definition of “timely” on patient need. </t>
    </r>
    <r>
      <rPr>
        <b/>
        <sz val="11"/>
        <rFont val="Arial"/>
        <family val="2"/>
      </rPr>
      <t>On-going assessment and referral monitoring may be helpful in CC 07.</t>
    </r>
  </si>
  <si>
    <r>
      <t xml:space="preserve">Documented process
</t>
    </r>
    <r>
      <rPr>
        <b/>
        <i/>
        <sz val="11"/>
        <rFont val="Arial"/>
        <family val="2"/>
      </rPr>
      <t>AND</t>
    </r>
    <r>
      <rPr>
        <sz val="11"/>
        <rFont val="Arial"/>
        <family val="2"/>
      </rPr>
      <t xml:space="preserve"> 
Evidence of implementation</t>
    </r>
  </si>
  <si>
    <r>
      <t xml:space="preserve">Report
</t>
    </r>
    <r>
      <rPr>
        <b/>
        <i/>
        <sz val="11"/>
        <rFont val="Arial"/>
        <family val="2"/>
      </rPr>
      <t>OR</t>
    </r>
    <r>
      <rPr>
        <sz val="11"/>
        <rFont val="Arial"/>
        <family val="2"/>
      </rPr>
      <t xml:space="preserve">
Quality Improvement Worksheet.  QI 05 and QI 13 meets KM 11A</t>
    </r>
  </si>
  <si>
    <r>
      <t xml:space="preserve">Report
</t>
    </r>
    <r>
      <rPr>
        <b/>
        <i/>
        <sz val="11"/>
        <rFont val="Arial"/>
        <family val="2"/>
      </rPr>
      <t>OR</t>
    </r>
    <r>
      <rPr>
        <sz val="11"/>
        <rFont val="Arial"/>
        <family val="2"/>
      </rPr>
      <t xml:space="preserve">
Quality Improvement Worksheet</t>
    </r>
  </si>
  <si>
    <r>
      <t xml:space="preserve">Report
</t>
    </r>
    <r>
      <rPr>
        <b/>
        <i/>
        <sz val="11"/>
        <rFont val="Arial"/>
        <family val="2"/>
      </rPr>
      <t>OR</t>
    </r>
    <r>
      <rPr>
        <sz val="11"/>
        <rFont val="Arial"/>
        <family val="2"/>
      </rPr>
      <t xml:space="preserve">
Quality Improvement Worksheet.  QI 05 and QI 13 meets KM11A</t>
    </r>
  </si>
  <si>
    <r>
      <t xml:space="preserve">Agreement
</t>
    </r>
    <r>
      <rPr>
        <b/>
        <sz val="11"/>
        <rFont val="Arial"/>
        <family val="2"/>
      </rPr>
      <t>OR</t>
    </r>
    <r>
      <rPr>
        <sz val="11"/>
        <rFont val="Arial"/>
        <family val="2"/>
      </rPr>
      <t xml:space="preserve">
Evidence of implementation</t>
    </r>
  </si>
  <si>
    <r>
      <t xml:space="preserve">TC 01 (Core): </t>
    </r>
    <r>
      <rPr>
        <b/>
        <sz val="11"/>
        <rFont val="Arial"/>
        <family val="2"/>
      </rPr>
      <t xml:space="preserve">PCMH Transformation Leads </t>
    </r>
  </si>
  <si>
    <r>
      <t xml:space="preserve">TC 02 (Core): </t>
    </r>
    <r>
      <rPr>
        <b/>
        <sz val="11"/>
        <rFont val="Arial"/>
        <family val="2"/>
      </rPr>
      <t xml:space="preserve">Structure &amp; Staff Responsibilities </t>
    </r>
  </si>
  <si>
    <r>
      <t>TC 06 (Core):</t>
    </r>
    <r>
      <rPr>
        <b/>
        <sz val="11"/>
        <rFont val="Arial"/>
        <family val="2"/>
      </rPr>
      <t xml:space="preserve"> Individual Patient Care Meetings/ Communication </t>
    </r>
  </si>
  <si>
    <r>
      <t xml:space="preserve">TC 07 (Core): </t>
    </r>
    <r>
      <rPr>
        <b/>
        <sz val="11"/>
        <rFont val="Arial"/>
        <family val="2"/>
      </rPr>
      <t xml:space="preserve">Staff Involvement in Quality Improvement </t>
    </r>
  </si>
  <si>
    <r>
      <t xml:space="preserve">TC 09 (Core): </t>
    </r>
    <r>
      <rPr>
        <b/>
        <sz val="11"/>
        <rFont val="Arial"/>
        <family val="2"/>
      </rPr>
      <t xml:space="preserve">Medical Home Information </t>
    </r>
  </si>
  <si>
    <r>
      <rPr>
        <b/>
        <sz val="12"/>
        <rFont val="Arial"/>
        <family val="2"/>
      </rPr>
      <t>TC 
Competency A</t>
    </r>
    <r>
      <rPr>
        <sz val="10"/>
        <rFont val="Arial"/>
        <family val="2"/>
      </rPr>
      <t xml:space="preserve">
</t>
    </r>
    <r>
      <rPr>
        <sz val="11"/>
        <rFont val="Arial"/>
        <family val="2"/>
      </rPr>
      <t>Practice Organization, Team Roles and Training</t>
    </r>
  </si>
  <si>
    <r>
      <rPr>
        <b/>
        <sz val="12"/>
        <rFont val="Arial"/>
        <family val="2"/>
      </rPr>
      <t>TC 
Competency B</t>
    </r>
    <r>
      <rPr>
        <sz val="10"/>
        <rFont val="Arial"/>
        <family val="2"/>
      </rPr>
      <t xml:space="preserve">
</t>
    </r>
    <r>
      <rPr>
        <sz val="11"/>
        <rFont val="Arial"/>
        <family val="2"/>
      </rPr>
      <t>Care Team Communication and Functioning</t>
    </r>
  </si>
  <si>
    <r>
      <rPr>
        <b/>
        <sz val="12"/>
        <rFont val="Arial"/>
        <family val="2"/>
      </rPr>
      <t>TC 
Competency C</t>
    </r>
    <r>
      <rPr>
        <sz val="10"/>
        <rFont val="Arial"/>
        <family val="2"/>
      </rPr>
      <t xml:space="preserve">
</t>
    </r>
    <r>
      <rPr>
        <sz val="11"/>
        <rFont val="Arial"/>
        <family val="2"/>
      </rPr>
      <t>Patient/Family/ Caregiver Orientation</t>
    </r>
  </si>
  <si>
    <r>
      <t xml:space="preserve">KM 01 (Core): </t>
    </r>
    <r>
      <rPr>
        <b/>
        <sz val="11"/>
        <rFont val="Arial"/>
        <family val="2"/>
      </rPr>
      <t xml:space="preserve">Problem Lists </t>
    </r>
  </si>
  <si>
    <r>
      <t>KM 02 (Core):</t>
    </r>
    <r>
      <rPr>
        <b/>
        <sz val="11"/>
        <rFont val="Arial"/>
        <family val="2"/>
      </rPr>
      <t xml:space="preserve"> Comprehensive Health Assessment</t>
    </r>
  </si>
  <si>
    <r>
      <t xml:space="preserve">KM 03 (Core): </t>
    </r>
    <r>
      <rPr>
        <b/>
        <sz val="11"/>
        <rFont val="Arial"/>
        <family val="2"/>
      </rPr>
      <t xml:space="preserve">Depression Screening </t>
    </r>
  </si>
  <si>
    <r>
      <t xml:space="preserve">KM 09 (Core): </t>
    </r>
    <r>
      <rPr>
        <b/>
        <sz val="11"/>
        <rFont val="Arial"/>
        <family val="2"/>
      </rPr>
      <t xml:space="preserve">Diversity </t>
    </r>
  </si>
  <si>
    <r>
      <t>KM 10 (Core):</t>
    </r>
    <r>
      <rPr>
        <b/>
        <sz val="11"/>
        <rFont val="Arial"/>
        <family val="2"/>
      </rPr>
      <t xml:space="preserve"> Language </t>
    </r>
  </si>
  <si>
    <r>
      <t xml:space="preserve">KM 12 (Core): </t>
    </r>
    <r>
      <rPr>
        <b/>
        <sz val="11"/>
        <rFont val="Arial"/>
        <family val="2"/>
      </rPr>
      <t>Proactive Reminders</t>
    </r>
  </si>
  <si>
    <r>
      <t xml:space="preserve">KM 14 (Core): </t>
    </r>
    <r>
      <rPr>
        <b/>
        <sz val="11"/>
        <rFont val="Arial"/>
        <family val="2"/>
      </rPr>
      <t xml:space="preserve">Medication Reconciliation </t>
    </r>
  </si>
  <si>
    <r>
      <t xml:space="preserve">KM 15 (Core): </t>
    </r>
    <r>
      <rPr>
        <b/>
        <sz val="11"/>
        <rFont val="Arial"/>
        <family val="2"/>
      </rPr>
      <t xml:space="preserve">Medication Lists </t>
    </r>
  </si>
  <si>
    <r>
      <t xml:space="preserve">KM 20 (Core): </t>
    </r>
    <r>
      <rPr>
        <b/>
        <sz val="11"/>
        <rFont val="Arial"/>
        <family val="2"/>
      </rPr>
      <t xml:space="preserve">Clinical Decision Support </t>
    </r>
  </si>
  <si>
    <r>
      <t xml:space="preserve">KM 21 (Core): </t>
    </r>
    <r>
      <rPr>
        <b/>
        <sz val="11"/>
        <rFont val="Arial"/>
        <family val="2"/>
      </rPr>
      <t xml:space="preserve">Community Resource Needs </t>
    </r>
  </si>
  <si>
    <r>
      <rPr>
        <b/>
        <sz val="12"/>
        <rFont val="Arial"/>
        <family val="2"/>
      </rPr>
      <t>KM 
Competency B</t>
    </r>
    <r>
      <rPr>
        <sz val="10"/>
        <rFont val="Arial"/>
        <family val="2"/>
      </rPr>
      <t xml:space="preserve">
</t>
    </r>
    <r>
      <rPr>
        <sz val="11"/>
        <rFont val="Arial"/>
        <family val="2"/>
      </rPr>
      <t>Cultural Competency</t>
    </r>
  </si>
  <si>
    <r>
      <rPr>
        <b/>
        <sz val="12"/>
        <rFont val="Arial"/>
        <family val="2"/>
      </rPr>
      <t>KM 
Competency D</t>
    </r>
    <r>
      <rPr>
        <sz val="10"/>
        <rFont val="Arial"/>
        <family val="2"/>
      </rPr>
      <t xml:space="preserve">
</t>
    </r>
    <r>
      <rPr>
        <sz val="11"/>
        <rFont val="Arial"/>
        <family val="2"/>
      </rPr>
      <t>Medication Management</t>
    </r>
  </si>
  <si>
    <r>
      <rPr>
        <b/>
        <sz val="12"/>
        <rFont val="Arial"/>
        <family val="2"/>
      </rPr>
      <t>KM 
Competency E</t>
    </r>
    <r>
      <rPr>
        <sz val="10"/>
        <rFont val="Arial"/>
        <family val="2"/>
      </rPr>
      <t xml:space="preserve">
</t>
    </r>
    <r>
      <rPr>
        <sz val="12"/>
        <rFont val="Arial"/>
        <family val="2"/>
      </rPr>
      <t>Evidence-Based Decision Support</t>
    </r>
  </si>
  <si>
    <r>
      <rPr>
        <b/>
        <sz val="12"/>
        <rFont val="Arial"/>
        <family val="2"/>
      </rPr>
      <t>KM 
Competency F</t>
    </r>
    <r>
      <rPr>
        <sz val="10"/>
        <rFont val="Arial"/>
        <family val="2"/>
      </rPr>
      <t xml:space="preserve">
</t>
    </r>
    <r>
      <rPr>
        <sz val="11"/>
        <rFont val="Arial"/>
        <family val="2"/>
      </rPr>
      <t>Community Resources</t>
    </r>
  </si>
  <si>
    <r>
      <rPr>
        <b/>
        <sz val="11"/>
        <rFont val="Arial"/>
        <family val="2"/>
      </rPr>
      <t>AC 
Competency A</t>
    </r>
    <r>
      <rPr>
        <sz val="11"/>
        <rFont val="Arial"/>
        <family val="2"/>
      </rPr>
      <t xml:space="preserve">
Access to Clinical Advice and Appointments</t>
    </r>
  </si>
  <si>
    <r>
      <t xml:space="preserve">AC 01 (Core): </t>
    </r>
    <r>
      <rPr>
        <b/>
        <sz val="11"/>
        <rFont val="Arial"/>
        <family val="2"/>
      </rPr>
      <t>Access Needs and Preferences</t>
    </r>
  </si>
  <si>
    <r>
      <t xml:space="preserve">AC 02 (Core): </t>
    </r>
    <r>
      <rPr>
        <b/>
        <sz val="11"/>
        <rFont val="Arial"/>
        <family val="2"/>
      </rPr>
      <t>Same-Day Appointments</t>
    </r>
  </si>
  <si>
    <r>
      <t xml:space="preserve">AC 03 (Core): </t>
    </r>
    <r>
      <rPr>
        <b/>
        <sz val="11"/>
        <rFont val="Arial"/>
        <family val="2"/>
      </rPr>
      <t xml:space="preserve">Appointments Outside Business Hours </t>
    </r>
  </si>
  <si>
    <r>
      <t xml:space="preserve">AC 04 (Core): </t>
    </r>
    <r>
      <rPr>
        <b/>
        <sz val="11"/>
        <rFont val="Arial"/>
        <family val="2"/>
      </rPr>
      <t xml:space="preserve">Timely Clinical Advice by Phone </t>
    </r>
  </si>
  <si>
    <r>
      <t xml:space="preserve">AC 05 (Core): </t>
    </r>
    <r>
      <rPr>
        <b/>
        <sz val="11"/>
        <rFont val="Arial"/>
        <family val="2"/>
      </rPr>
      <t xml:space="preserve">Clinical Advice Documentation </t>
    </r>
  </si>
  <si>
    <r>
      <t xml:space="preserve">AC 10 (Core): </t>
    </r>
    <r>
      <rPr>
        <b/>
        <sz val="11"/>
        <rFont val="Arial"/>
        <family val="2"/>
      </rPr>
      <t xml:space="preserve">Personal Clinician Selection </t>
    </r>
  </si>
  <si>
    <r>
      <t xml:space="preserve">AC 11 (Core): </t>
    </r>
    <r>
      <rPr>
        <b/>
        <sz val="11"/>
        <rFont val="Arial"/>
        <family val="2"/>
      </rPr>
      <t>Patient Visits with Clinician/Team</t>
    </r>
  </si>
  <si>
    <r>
      <rPr>
        <b/>
        <sz val="11"/>
        <rFont val="Arial"/>
        <family val="2"/>
      </rPr>
      <t>AC 
Competency B</t>
    </r>
    <r>
      <rPr>
        <sz val="11"/>
        <rFont val="Arial"/>
        <family val="2"/>
      </rPr>
      <t xml:space="preserve">
</t>
    </r>
    <r>
      <rPr>
        <sz val="12"/>
        <rFont val="Arial"/>
        <family val="2"/>
      </rPr>
      <t>Care Continuity and Empanelment</t>
    </r>
  </si>
  <si>
    <r>
      <t xml:space="preserve">CM 01 (Core): </t>
    </r>
    <r>
      <rPr>
        <b/>
        <sz val="11"/>
        <rFont val="Arial"/>
        <family val="2"/>
      </rPr>
      <t xml:space="preserve">Identifying Patients for Care Management </t>
    </r>
  </si>
  <si>
    <r>
      <t xml:space="preserve">CM 02 (Core): </t>
    </r>
    <r>
      <rPr>
        <b/>
        <sz val="11"/>
        <rFont val="Arial"/>
        <family val="2"/>
      </rPr>
      <t xml:space="preserve">Monitoring Patients for Care Management </t>
    </r>
  </si>
  <si>
    <r>
      <t xml:space="preserve">CM 04 (Core): </t>
    </r>
    <r>
      <rPr>
        <b/>
        <sz val="11"/>
        <rFont val="Arial"/>
        <family val="2"/>
      </rPr>
      <t xml:space="preserve">Person-Centered Care Plans </t>
    </r>
  </si>
  <si>
    <r>
      <t xml:space="preserve">CM 05 (Core): </t>
    </r>
    <r>
      <rPr>
        <b/>
        <sz val="11"/>
        <rFont val="Arial"/>
        <family val="2"/>
      </rPr>
      <t xml:space="preserve">Written Care Plans </t>
    </r>
  </si>
  <si>
    <r>
      <rPr>
        <b/>
        <sz val="12"/>
        <rFont val="Arial"/>
        <family val="2"/>
      </rPr>
      <t>CM 
Competency A</t>
    </r>
    <r>
      <rPr>
        <sz val="10"/>
        <rFont val="Arial"/>
        <family val="2"/>
      </rPr>
      <t xml:space="preserve">
</t>
    </r>
    <r>
      <rPr>
        <sz val="11"/>
        <rFont val="Arial"/>
        <family val="2"/>
      </rPr>
      <t>At-Risk Patients for Care Management</t>
    </r>
  </si>
  <si>
    <r>
      <rPr>
        <b/>
        <sz val="12"/>
        <rFont val="Arial"/>
        <family val="2"/>
      </rPr>
      <t>CM 
Competency B</t>
    </r>
    <r>
      <rPr>
        <sz val="10"/>
        <rFont val="Arial"/>
        <family val="2"/>
      </rPr>
      <t xml:space="preserve">
</t>
    </r>
    <r>
      <rPr>
        <sz val="11"/>
        <rFont val="Arial"/>
        <family val="2"/>
      </rPr>
      <t>Care Planning</t>
    </r>
  </si>
  <si>
    <r>
      <t>CC 01 (Core):</t>
    </r>
    <r>
      <rPr>
        <b/>
        <sz val="11"/>
        <rFont val="Arial"/>
        <family val="2"/>
      </rPr>
      <t xml:space="preserve"> Lab and Imaging Test Management </t>
    </r>
  </si>
  <si>
    <r>
      <t>CC 04 (Core):  -</t>
    </r>
    <r>
      <rPr>
        <b/>
        <sz val="11"/>
        <rFont val="Arial"/>
        <family val="2"/>
      </rPr>
      <t xml:space="preserve"> Referral Management </t>
    </r>
  </si>
  <si>
    <r>
      <t xml:space="preserve">CC 14 (Core): </t>
    </r>
    <r>
      <rPr>
        <b/>
        <sz val="11"/>
        <rFont val="Arial"/>
        <family val="2"/>
      </rPr>
      <t>Identifying Unplanned Hospital and ED Visits</t>
    </r>
  </si>
  <si>
    <r>
      <t xml:space="preserve">CC 15 (Core): </t>
    </r>
    <r>
      <rPr>
        <b/>
        <sz val="11"/>
        <rFont val="Arial"/>
        <family val="2"/>
      </rPr>
      <t>Sharing Clinical Information</t>
    </r>
  </si>
  <si>
    <r>
      <t xml:space="preserve">CC 16 (Core): </t>
    </r>
    <r>
      <rPr>
        <b/>
        <sz val="11"/>
        <rFont val="Arial"/>
        <family val="2"/>
      </rPr>
      <t xml:space="preserve">Post-Hospital/ED Visit Follow-up </t>
    </r>
  </si>
  <si>
    <r>
      <rPr>
        <b/>
        <sz val="12"/>
        <rFont val="Arial"/>
        <family val="2"/>
      </rPr>
      <t>CC 
Competency A</t>
    </r>
    <r>
      <rPr>
        <sz val="10"/>
        <rFont val="Arial"/>
        <family val="2"/>
      </rPr>
      <t xml:space="preserve">
</t>
    </r>
    <r>
      <rPr>
        <sz val="11"/>
        <rFont val="Arial"/>
        <family val="2"/>
      </rPr>
      <t>Lab and Imaging Test Management</t>
    </r>
  </si>
  <si>
    <r>
      <rPr>
        <b/>
        <sz val="12"/>
        <rFont val="Arial"/>
        <family val="2"/>
      </rPr>
      <t>CC 
Competency B</t>
    </r>
    <r>
      <rPr>
        <sz val="10"/>
        <rFont val="Arial"/>
        <family val="2"/>
      </rPr>
      <t xml:space="preserve">
</t>
    </r>
    <r>
      <rPr>
        <sz val="11"/>
        <rFont val="Arial"/>
        <family val="2"/>
      </rPr>
      <t>Patient Referral Management</t>
    </r>
  </si>
  <si>
    <r>
      <rPr>
        <b/>
        <sz val="12"/>
        <rFont val="Arial"/>
        <family val="2"/>
      </rPr>
      <t>CC 
Competency C</t>
    </r>
    <r>
      <rPr>
        <sz val="10"/>
        <rFont val="Arial"/>
        <family val="2"/>
      </rPr>
      <t xml:space="preserve">
</t>
    </r>
    <r>
      <rPr>
        <sz val="11"/>
        <rFont val="Arial"/>
        <family val="2"/>
      </rPr>
      <t>Coordinate Care Transitions</t>
    </r>
  </si>
  <si>
    <r>
      <t xml:space="preserve">QI 01 (Core): </t>
    </r>
    <r>
      <rPr>
        <b/>
        <sz val="11"/>
        <rFont val="Arial"/>
        <family val="2"/>
      </rPr>
      <t>Clinical Quality Measures</t>
    </r>
  </si>
  <si>
    <r>
      <t>QI 02 (Core):</t>
    </r>
    <r>
      <rPr>
        <b/>
        <sz val="11"/>
        <rFont val="Arial"/>
        <family val="2"/>
      </rPr>
      <t xml:space="preserve"> Resource Stewardship Measures </t>
    </r>
  </si>
  <si>
    <r>
      <t>QI 03 (Core):</t>
    </r>
    <r>
      <rPr>
        <b/>
        <sz val="11"/>
        <rFont val="Arial"/>
        <family val="2"/>
      </rPr>
      <t xml:space="preserve"> Appointment Availability Assessment </t>
    </r>
  </si>
  <si>
    <r>
      <t xml:space="preserve">QI 04 (Core): </t>
    </r>
    <r>
      <rPr>
        <b/>
        <sz val="11"/>
        <rFont val="Arial"/>
        <family val="2"/>
      </rPr>
      <t>Patient Experience Feedback</t>
    </r>
  </si>
  <si>
    <r>
      <t xml:space="preserve">QI 09 (Core): </t>
    </r>
    <r>
      <rPr>
        <b/>
        <sz val="11"/>
        <rFont val="Arial"/>
        <family val="2"/>
      </rPr>
      <t xml:space="preserve">Goals and Actions to Improve Resource Stewardship Measures </t>
    </r>
  </si>
  <si>
    <r>
      <t xml:space="preserve">QI 10 (Core): </t>
    </r>
    <r>
      <rPr>
        <b/>
        <sz val="11"/>
        <rFont val="Arial"/>
        <family val="2"/>
      </rPr>
      <t xml:space="preserve">Goals and Actions to Improve Appointment Availability </t>
    </r>
  </si>
  <si>
    <r>
      <t xml:space="preserve">QI 11 (Core): </t>
    </r>
    <r>
      <rPr>
        <b/>
        <sz val="11"/>
        <rFont val="Arial"/>
        <family val="2"/>
      </rPr>
      <t xml:space="preserve">Goals and Actions to Improve Patient Experience </t>
    </r>
  </si>
  <si>
    <r>
      <t xml:space="preserve">QI 15 (Core): </t>
    </r>
    <r>
      <rPr>
        <b/>
        <sz val="11"/>
        <rFont val="Arial"/>
        <family val="2"/>
      </rPr>
      <t>Reporting Performance within the Practice</t>
    </r>
  </si>
  <si>
    <r>
      <rPr>
        <b/>
        <sz val="12"/>
        <rFont val="Arial"/>
        <family val="2"/>
      </rPr>
      <t>QI 
Competency A</t>
    </r>
    <r>
      <rPr>
        <sz val="10"/>
        <rFont val="Arial"/>
        <family val="2"/>
      </rPr>
      <t xml:space="preserve">
</t>
    </r>
    <r>
      <rPr>
        <sz val="11"/>
        <rFont val="Arial"/>
        <family val="2"/>
      </rPr>
      <t>Performance Measurement</t>
    </r>
  </si>
  <si>
    <r>
      <rPr>
        <b/>
        <sz val="12"/>
        <rFont val="Arial"/>
        <family val="2"/>
      </rPr>
      <t>QI 
Competency B</t>
    </r>
    <r>
      <rPr>
        <sz val="10"/>
        <rFont val="Arial"/>
        <family val="2"/>
      </rPr>
      <t xml:space="preserve">
</t>
    </r>
    <r>
      <rPr>
        <sz val="11"/>
        <rFont val="Arial"/>
        <family val="2"/>
      </rPr>
      <t>Quality Improvement</t>
    </r>
  </si>
  <si>
    <r>
      <rPr>
        <b/>
        <sz val="12"/>
        <rFont val="Arial"/>
        <family val="2"/>
      </rPr>
      <t>QI
Competency C</t>
    </r>
    <r>
      <rPr>
        <sz val="10"/>
        <rFont val="Arial"/>
        <family val="2"/>
      </rPr>
      <t xml:space="preserve">
</t>
    </r>
    <r>
      <rPr>
        <sz val="11"/>
        <rFont val="Arial"/>
        <family val="2"/>
      </rPr>
      <t>Reporting Performance</t>
    </r>
  </si>
  <si>
    <r>
      <t xml:space="preserve">TC 03 (1 Credit): </t>
    </r>
    <r>
      <rPr>
        <b/>
        <sz val="11"/>
        <rFont val="Arial"/>
        <family val="2"/>
      </rPr>
      <t xml:space="preserve">External PCMH Collaborations </t>
    </r>
  </si>
  <si>
    <r>
      <t xml:space="preserve">TC 04 (2 Credits): </t>
    </r>
    <r>
      <rPr>
        <b/>
        <sz val="11"/>
        <rFont val="Arial"/>
        <family val="2"/>
      </rPr>
      <t xml:space="preserve">Patient/Family/Caregiver Involvement in Governance </t>
    </r>
  </si>
  <si>
    <r>
      <t xml:space="preserve">TC 08 (2 Credits): </t>
    </r>
    <r>
      <rPr>
        <b/>
        <sz val="11"/>
        <rFont val="Arial"/>
        <family val="2"/>
      </rPr>
      <t>Behavioral Health Care Manager</t>
    </r>
  </si>
  <si>
    <r>
      <rPr>
        <b/>
        <sz val="12"/>
        <rFont val="Arial"/>
        <family val="2"/>
      </rPr>
      <t>TC 
Competency C</t>
    </r>
    <r>
      <rPr>
        <sz val="12"/>
        <rFont val="Arial"/>
        <family val="2"/>
      </rPr>
      <t xml:space="preserve">
</t>
    </r>
    <r>
      <rPr>
        <sz val="11"/>
        <rFont val="Arial"/>
        <family val="2"/>
      </rPr>
      <t>Patient/Family/ Caregiver Orientation</t>
    </r>
  </si>
  <si>
    <r>
      <t xml:space="preserve">KM 05 (1 Credit): </t>
    </r>
    <r>
      <rPr>
        <b/>
        <sz val="11"/>
        <rFont val="Arial"/>
        <family val="2"/>
      </rPr>
      <t xml:space="preserve">Oral Health Assessment &amp; Services </t>
    </r>
  </si>
  <si>
    <r>
      <t xml:space="preserve">KM 06 (1 Credit): </t>
    </r>
    <r>
      <rPr>
        <b/>
        <sz val="11"/>
        <rFont val="Arial"/>
        <family val="2"/>
      </rPr>
      <t xml:space="preserve">Predominant Conditions &amp; Concerns </t>
    </r>
  </si>
  <si>
    <r>
      <t xml:space="preserve">KM 07 (2 Credits): </t>
    </r>
    <r>
      <rPr>
        <b/>
        <sz val="11"/>
        <rFont val="Arial"/>
        <family val="2"/>
      </rPr>
      <t xml:space="preserve">Social Determinants of Health </t>
    </r>
  </si>
  <si>
    <r>
      <t xml:space="preserve">KM 08 (1 Credit): </t>
    </r>
    <r>
      <rPr>
        <b/>
        <sz val="11"/>
        <rFont val="Arial"/>
        <family val="2"/>
      </rPr>
      <t xml:space="preserve">Patient Materials </t>
    </r>
  </si>
  <si>
    <r>
      <t xml:space="preserve">KM 13 (2 Credits): </t>
    </r>
    <r>
      <rPr>
        <b/>
        <sz val="11"/>
        <rFont val="Arial"/>
        <family val="2"/>
      </rPr>
      <t>Excellence in Performance</t>
    </r>
  </si>
  <si>
    <r>
      <t xml:space="preserve">KM 16 (1 Credit): </t>
    </r>
    <r>
      <rPr>
        <b/>
        <sz val="11"/>
        <rFont val="Arial"/>
        <family val="2"/>
      </rPr>
      <t xml:space="preserve">New Prescription Education </t>
    </r>
  </si>
  <si>
    <r>
      <t xml:space="preserve">KM 17 (1 Credit): </t>
    </r>
    <r>
      <rPr>
        <b/>
        <sz val="11"/>
        <rFont val="Arial"/>
        <family val="2"/>
      </rPr>
      <t xml:space="preserve">Medication Responses and Barriers </t>
    </r>
  </si>
  <si>
    <r>
      <t>KM 18 (1 Credit):</t>
    </r>
    <r>
      <rPr>
        <b/>
        <sz val="11"/>
        <rFont val="Arial"/>
        <family val="2"/>
      </rPr>
      <t xml:space="preserve"> Controlled Substance Database Review </t>
    </r>
  </si>
  <si>
    <r>
      <t xml:space="preserve">KM 19 (2 Credits): </t>
    </r>
    <r>
      <rPr>
        <b/>
        <sz val="11"/>
        <rFont val="Arial"/>
        <family val="2"/>
      </rPr>
      <t>Prescription Claims Data</t>
    </r>
  </si>
  <si>
    <r>
      <t xml:space="preserve">KM 22 (1 Credit): </t>
    </r>
    <r>
      <rPr>
        <b/>
        <sz val="11"/>
        <rFont val="Arial"/>
        <family val="2"/>
      </rPr>
      <t xml:space="preserve">Access to Educational Resources </t>
    </r>
  </si>
  <si>
    <r>
      <t xml:space="preserve">KM 23 (1 Credit): </t>
    </r>
    <r>
      <rPr>
        <b/>
        <sz val="11"/>
        <rFont val="Arial"/>
        <family val="2"/>
      </rPr>
      <t xml:space="preserve">Oral Health Education </t>
    </r>
  </si>
  <si>
    <r>
      <t xml:space="preserve">KM 24 (1 Credit): </t>
    </r>
    <r>
      <rPr>
        <b/>
        <sz val="11"/>
        <rFont val="Arial"/>
        <family val="2"/>
      </rPr>
      <t xml:space="preserve">Shared Decision-Making Aids </t>
    </r>
  </si>
  <si>
    <r>
      <t xml:space="preserve">KM 25 (1 Credit): </t>
    </r>
    <r>
      <rPr>
        <b/>
        <sz val="11"/>
        <rFont val="Arial"/>
        <family val="2"/>
      </rPr>
      <t xml:space="preserve">School/Intervention Agency Engagement </t>
    </r>
  </si>
  <si>
    <r>
      <t xml:space="preserve">KM 26 (1 Credit): </t>
    </r>
    <r>
      <rPr>
        <b/>
        <sz val="11"/>
        <rFont val="Arial"/>
        <family val="2"/>
      </rPr>
      <t xml:space="preserve">Community Resource List </t>
    </r>
  </si>
  <si>
    <r>
      <t xml:space="preserve">KM 27 (1 Credit): </t>
    </r>
    <r>
      <rPr>
        <b/>
        <sz val="11"/>
        <rFont val="Arial"/>
        <family val="2"/>
      </rPr>
      <t xml:space="preserve">Community Resource Assessment </t>
    </r>
  </si>
  <si>
    <r>
      <t xml:space="preserve">CM 06 (1 Credit): </t>
    </r>
    <r>
      <rPr>
        <b/>
        <sz val="11"/>
        <rFont val="Arial"/>
        <family val="2"/>
      </rPr>
      <t>Patient Preferences &amp; Goals</t>
    </r>
  </si>
  <si>
    <r>
      <t xml:space="preserve">CM 07 (1 Credit): </t>
    </r>
    <r>
      <rPr>
        <b/>
        <sz val="11"/>
        <rFont val="Arial"/>
        <family val="2"/>
      </rPr>
      <t xml:space="preserve">Patient Barriers to Goals </t>
    </r>
  </si>
  <si>
    <r>
      <t xml:space="preserve">CM 08 (1 Credit): </t>
    </r>
    <r>
      <rPr>
        <b/>
        <sz val="11"/>
        <rFont val="Arial"/>
        <family val="2"/>
      </rPr>
      <t xml:space="preserve">Self-Management Plans </t>
    </r>
  </si>
  <si>
    <r>
      <t xml:space="preserve">AC 06 (1 Credit): </t>
    </r>
    <r>
      <rPr>
        <b/>
        <sz val="11"/>
        <rFont val="Arial"/>
        <family val="2"/>
      </rPr>
      <t xml:space="preserve">Alternative Appointments </t>
    </r>
  </si>
  <si>
    <r>
      <t xml:space="preserve">AC 07 (1 Credit): </t>
    </r>
    <r>
      <rPr>
        <b/>
        <sz val="11"/>
        <rFont val="Arial"/>
        <family val="2"/>
      </rPr>
      <t xml:space="preserve">Electronic Patient Requests </t>
    </r>
  </si>
  <si>
    <r>
      <t xml:space="preserve">AC 09 (1 Credit): </t>
    </r>
    <r>
      <rPr>
        <b/>
        <sz val="11"/>
        <rFont val="Arial"/>
        <family val="2"/>
      </rPr>
      <t xml:space="preserve">Equity of Access </t>
    </r>
  </si>
  <si>
    <r>
      <t xml:space="preserve">AC 13 (1 Credit): </t>
    </r>
    <r>
      <rPr>
        <b/>
        <sz val="11"/>
        <rFont val="Arial"/>
        <family val="2"/>
      </rPr>
      <t xml:space="preserve">Panel Size Review &amp; Management </t>
    </r>
  </si>
  <si>
    <r>
      <t xml:space="preserve">AC 14 (1 Credit): </t>
    </r>
    <r>
      <rPr>
        <b/>
        <sz val="11"/>
        <rFont val="Arial"/>
        <family val="2"/>
      </rPr>
      <t xml:space="preserve">External Panel Review &amp; Reconciliation </t>
    </r>
  </si>
  <si>
    <r>
      <t>CC 02 (1 Credit):</t>
    </r>
    <r>
      <rPr>
        <b/>
        <sz val="11"/>
        <rFont val="Arial"/>
        <family val="2"/>
      </rPr>
      <t xml:space="preserve"> Newborn Screenings </t>
    </r>
  </si>
  <si>
    <r>
      <t xml:space="preserve">CC 03 (2 Credits): </t>
    </r>
    <r>
      <rPr>
        <b/>
        <sz val="11"/>
        <rFont val="Arial"/>
        <family val="2"/>
      </rPr>
      <t xml:space="preserve">Appropriate Use for Labs and Imaging </t>
    </r>
  </si>
  <si>
    <r>
      <t>CC 05 (2 Credits):</t>
    </r>
    <r>
      <rPr>
        <b/>
        <sz val="11"/>
        <rFont val="Arial"/>
        <family val="2"/>
      </rPr>
      <t xml:space="preserve"> Appropriate Referrals </t>
    </r>
  </si>
  <si>
    <r>
      <t xml:space="preserve">CC 07 (2 Credits): </t>
    </r>
    <r>
      <rPr>
        <b/>
        <sz val="11"/>
        <rFont val="Arial"/>
        <family val="2"/>
      </rPr>
      <t>Performance Information for Specialists Referrals</t>
    </r>
  </si>
  <si>
    <r>
      <t xml:space="preserve">CC 10 (2 Credits): </t>
    </r>
    <r>
      <rPr>
        <b/>
        <sz val="11"/>
        <rFont val="Arial"/>
        <family val="2"/>
      </rPr>
      <t>Behavioral Health Information</t>
    </r>
  </si>
  <si>
    <r>
      <t>CC 11 (1 Credit):</t>
    </r>
    <r>
      <rPr>
        <b/>
        <sz val="11"/>
        <rFont val="Arial"/>
        <family val="2"/>
      </rPr>
      <t xml:space="preserve"> Referral Monitoring </t>
    </r>
  </si>
  <si>
    <r>
      <t xml:space="preserve">CC 12 (1 Credit): </t>
    </r>
    <r>
      <rPr>
        <b/>
        <sz val="11"/>
        <rFont val="Arial"/>
        <family val="2"/>
      </rPr>
      <t>Co-Management Arrangements</t>
    </r>
  </si>
  <si>
    <r>
      <t xml:space="preserve">CC 13 (2 Credits): </t>
    </r>
    <r>
      <rPr>
        <b/>
        <sz val="11"/>
        <rFont val="Arial"/>
        <family val="2"/>
      </rPr>
      <t xml:space="preserve">Treatment Options and Costs </t>
    </r>
  </si>
  <si>
    <r>
      <t>CC 17 (1 Credit):</t>
    </r>
    <r>
      <rPr>
        <b/>
        <sz val="11"/>
        <rFont val="Arial"/>
        <family val="2"/>
      </rPr>
      <t xml:space="preserve"> Acute Care After Hours Coordination </t>
    </r>
  </si>
  <si>
    <r>
      <t xml:space="preserve">CC 18 (1 Credit): </t>
    </r>
    <r>
      <rPr>
        <b/>
        <sz val="11"/>
        <rFont val="Arial"/>
        <family val="2"/>
      </rPr>
      <t xml:space="preserve">Information Exchange During Hospitalization </t>
    </r>
  </si>
  <si>
    <r>
      <t xml:space="preserve">CC 20 (1 Credit): </t>
    </r>
    <r>
      <rPr>
        <b/>
        <sz val="11"/>
        <rFont val="Arial"/>
        <family val="2"/>
      </rPr>
      <t xml:space="preserve">Care Plan Collaboration for Practice Transitions </t>
    </r>
  </si>
  <si>
    <r>
      <t>QI 05 (1 Credit):</t>
    </r>
    <r>
      <rPr>
        <b/>
        <sz val="11"/>
        <rFont val="Arial"/>
        <family val="2"/>
      </rPr>
      <t xml:space="preserve"> Health Disparities Assessment </t>
    </r>
  </si>
  <si>
    <r>
      <t xml:space="preserve">QI 06 (1 Credit): </t>
    </r>
    <r>
      <rPr>
        <b/>
        <sz val="11"/>
        <rFont val="Arial"/>
        <family val="2"/>
      </rPr>
      <t xml:space="preserve">Validated Patient Experience Survey Use </t>
    </r>
  </si>
  <si>
    <r>
      <t>QI 07 (2 Credits):</t>
    </r>
    <r>
      <rPr>
        <b/>
        <sz val="11"/>
        <rFont val="Arial"/>
        <family val="2"/>
      </rPr>
      <t xml:space="preserve"> Vulnerable Patient Feedback </t>
    </r>
  </si>
  <si>
    <r>
      <t xml:space="preserve">QI 13 (1 Credit): </t>
    </r>
    <r>
      <rPr>
        <b/>
        <sz val="11"/>
        <rFont val="Arial"/>
        <family val="2"/>
      </rPr>
      <t>Goals and Actions to Improve Disparities in Care/Service</t>
    </r>
  </si>
  <si>
    <r>
      <t xml:space="preserve">QI 14 (2 Credits): </t>
    </r>
    <r>
      <rPr>
        <b/>
        <sz val="11"/>
        <rFont val="Arial"/>
        <family val="2"/>
      </rPr>
      <t xml:space="preserve">Improved Performance for Disparities in Care/Service </t>
    </r>
  </si>
  <si>
    <r>
      <t xml:space="preserve">QI 16 (1 Credit): </t>
    </r>
    <r>
      <rPr>
        <b/>
        <sz val="11"/>
        <rFont val="Arial"/>
        <family val="2"/>
      </rPr>
      <t>Reporting Performance Publicly or with Patients</t>
    </r>
  </si>
  <si>
    <r>
      <t xml:space="preserve">QI 17 (2 Credits): </t>
    </r>
    <r>
      <rPr>
        <b/>
        <sz val="11"/>
        <rFont val="Arial"/>
        <family val="2"/>
      </rPr>
      <t>Patients/Family Caregiver Involvement in Quality Improvement</t>
    </r>
  </si>
  <si>
    <r>
      <t xml:space="preserve">QI 18 (2 Credits): </t>
    </r>
    <r>
      <rPr>
        <b/>
        <sz val="11"/>
        <rFont val="Arial"/>
        <family val="2"/>
      </rPr>
      <t xml:space="preserve">Reporting Performance Measures to Medicare/Medicaid </t>
    </r>
  </si>
  <si>
    <r>
      <rPr>
        <b/>
        <sz val="12"/>
        <rFont val="Arial"/>
        <family val="2"/>
      </rPr>
      <t>TC 
Competency A</t>
    </r>
    <r>
      <rPr>
        <sz val="12"/>
        <rFont val="Arial"/>
        <family val="2"/>
      </rPr>
      <t xml:space="preserve">
</t>
    </r>
    <r>
      <rPr>
        <sz val="11"/>
        <rFont val="Arial"/>
        <family val="2"/>
      </rPr>
      <t>Practice Organization, Team Roles and Trainin</t>
    </r>
    <r>
      <rPr>
        <sz val="10"/>
        <rFont val="Arial"/>
        <family val="2"/>
      </rPr>
      <t>g</t>
    </r>
  </si>
  <si>
    <r>
      <rPr>
        <b/>
        <sz val="12"/>
        <rFont val="Arial"/>
        <family val="2"/>
      </rPr>
      <t>TC 
Competency B</t>
    </r>
    <r>
      <rPr>
        <sz val="12"/>
        <rFont val="Arial"/>
        <family val="2"/>
      </rPr>
      <t xml:space="preserve">
</t>
    </r>
    <r>
      <rPr>
        <sz val="11"/>
        <rFont val="Arial"/>
        <family val="2"/>
      </rPr>
      <t>Care Team Communication and Functioning</t>
    </r>
  </si>
  <si>
    <r>
      <t xml:space="preserve">KM 13 (2 Credits): </t>
    </r>
    <r>
      <rPr>
        <b/>
        <sz val="11"/>
        <rFont val="Arial"/>
        <family val="2"/>
      </rPr>
      <t xml:space="preserve">Excellence in </t>
    </r>
  </si>
  <si>
    <r>
      <rPr>
        <b/>
        <sz val="12"/>
        <rFont val="Arial"/>
        <family val="2"/>
      </rPr>
      <t>KM 
Competency B</t>
    </r>
    <r>
      <rPr>
        <sz val="14"/>
        <rFont val="Arial"/>
        <family val="2"/>
      </rPr>
      <t xml:space="preserve">
</t>
    </r>
    <r>
      <rPr>
        <sz val="11"/>
        <rFont val="Arial"/>
        <family val="2"/>
      </rPr>
      <t>Cultural Competency</t>
    </r>
  </si>
  <si>
    <r>
      <rPr>
        <b/>
        <sz val="12"/>
        <rFont val="Arial"/>
        <family val="2"/>
      </rPr>
      <t>KM 
Competency C</t>
    </r>
    <r>
      <rPr>
        <sz val="10"/>
        <rFont val="Arial"/>
        <family val="2"/>
      </rPr>
      <t xml:space="preserve">
</t>
    </r>
    <r>
      <rPr>
        <sz val="11"/>
        <rFont val="Arial"/>
        <family val="2"/>
      </rPr>
      <t>Proactive Population Management</t>
    </r>
  </si>
  <si>
    <r>
      <rPr>
        <b/>
        <sz val="12"/>
        <rFont val="Arial"/>
        <family val="2"/>
      </rPr>
      <t>KM 
Competency D</t>
    </r>
    <r>
      <rPr>
        <sz val="14"/>
        <rFont val="Arial"/>
        <family val="2"/>
      </rPr>
      <t xml:space="preserve">
</t>
    </r>
    <r>
      <rPr>
        <sz val="11"/>
        <rFont val="Arial"/>
        <family val="2"/>
      </rPr>
      <t>Medication Management</t>
    </r>
  </si>
  <si>
    <r>
      <rPr>
        <b/>
        <sz val="12"/>
        <rFont val="Arial"/>
        <family val="2"/>
      </rPr>
      <t>KM 
Competency E</t>
    </r>
    <r>
      <rPr>
        <sz val="14"/>
        <rFont val="Arial"/>
        <family val="2"/>
      </rPr>
      <t xml:space="preserve">
</t>
    </r>
    <r>
      <rPr>
        <sz val="11"/>
        <rFont val="Arial"/>
        <family val="2"/>
      </rPr>
      <t>Evidence-Based Decision Support</t>
    </r>
  </si>
  <si>
    <r>
      <rPr>
        <b/>
        <sz val="12"/>
        <rFont val="Arial"/>
        <family val="2"/>
      </rPr>
      <t>KM 
Competency F</t>
    </r>
    <r>
      <rPr>
        <sz val="14"/>
        <rFont val="Arial"/>
        <family val="2"/>
      </rPr>
      <t xml:space="preserve">
</t>
    </r>
    <r>
      <rPr>
        <sz val="11"/>
        <rFont val="Arial"/>
        <family val="2"/>
      </rPr>
      <t>Community Resources</t>
    </r>
  </si>
  <si>
    <r>
      <rPr>
        <b/>
        <sz val="12"/>
        <rFont val="Arial"/>
        <family val="2"/>
      </rPr>
      <t>AC 
Competency A</t>
    </r>
    <r>
      <rPr>
        <sz val="14"/>
        <rFont val="Arial"/>
        <family val="2"/>
      </rPr>
      <t xml:space="preserve">
</t>
    </r>
    <r>
      <rPr>
        <sz val="11"/>
        <rFont val="Arial"/>
        <family val="2"/>
      </rPr>
      <t>Access to Clinical Advice and Appointments</t>
    </r>
  </si>
  <si>
    <r>
      <rPr>
        <b/>
        <sz val="12"/>
        <rFont val="Arial"/>
        <family val="2"/>
      </rPr>
      <t>AC 
Competency B</t>
    </r>
    <r>
      <rPr>
        <sz val="14"/>
        <rFont val="Arial"/>
        <family val="2"/>
      </rPr>
      <t xml:space="preserve">
</t>
    </r>
    <r>
      <rPr>
        <sz val="11"/>
        <rFont val="Arial"/>
        <family val="2"/>
      </rPr>
      <t>Care Continuity and Empanelment</t>
    </r>
  </si>
  <si>
    <r>
      <rPr>
        <b/>
        <sz val="12"/>
        <rFont val="Arial"/>
        <family val="2"/>
      </rPr>
      <t>CM 
Competency A</t>
    </r>
    <r>
      <rPr>
        <sz val="14"/>
        <rFont val="Arial"/>
        <family val="2"/>
      </rPr>
      <t xml:space="preserve">
</t>
    </r>
    <r>
      <rPr>
        <sz val="11"/>
        <rFont val="Arial"/>
        <family val="2"/>
      </rPr>
      <t>At-Risk Patients for Care Management</t>
    </r>
  </si>
  <si>
    <r>
      <rPr>
        <b/>
        <sz val="12"/>
        <rFont val="Arial"/>
        <family val="2"/>
      </rPr>
      <t>CM 
Competency B</t>
    </r>
    <r>
      <rPr>
        <sz val="14"/>
        <rFont val="Arial"/>
        <family val="2"/>
      </rPr>
      <t xml:space="preserve">
</t>
    </r>
    <r>
      <rPr>
        <sz val="11"/>
        <rFont val="Arial"/>
        <family val="2"/>
      </rPr>
      <t>Care Planning</t>
    </r>
  </si>
  <si>
    <r>
      <rPr>
        <b/>
        <sz val="12"/>
        <rFont val="Arial"/>
        <family val="2"/>
      </rPr>
      <t>CC 
Competency A</t>
    </r>
    <r>
      <rPr>
        <sz val="14"/>
        <rFont val="Arial"/>
        <family val="2"/>
      </rPr>
      <t xml:space="preserve">
</t>
    </r>
    <r>
      <rPr>
        <sz val="11"/>
        <rFont val="Arial"/>
        <family val="2"/>
      </rPr>
      <t>Lab and Imaging Test Management</t>
    </r>
  </si>
  <si>
    <r>
      <rPr>
        <b/>
        <sz val="12"/>
        <rFont val="Arial"/>
        <family val="2"/>
      </rPr>
      <t>CC 
Competency B</t>
    </r>
    <r>
      <rPr>
        <sz val="14"/>
        <rFont val="Arial"/>
        <family val="2"/>
      </rPr>
      <t xml:space="preserve">
</t>
    </r>
    <r>
      <rPr>
        <sz val="11"/>
        <rFont val="Arial"/>
        <family val="2"/>
      </rPr>
      <t>Patient Referral Management</t>
    </r>
  </si>
  <si>
    <r>
      <rPr>
        <b/>
        <sz val="12"/>
        <rFont val="Arial"/>
        <family val="2"/>
      </rPr>
      <t>CC 
Competency C</t>
    </r>
    <r>
      <rPr>
        <sz val="14"/>
        <rFont val="Arial"/>
        <family val="2"/>
      </rPr>
      <t xml:space="preserve">
</t>
    </r>
    <r>
      <rPr>
        <sz val="11"/>
        <rFont val="Arial"/>
        <family val="2"/>
      </rPr>
      <t>Coordinate Care Transitions</t>
    </r>
  </si>
  <si>
    <r>
      <rPr>
        <b/>
        <sz val="12"/>
        <rFont val="Arial"/>
        <family val="2"/>
      </rPr>
      <t>QI 
Competency A</t>
    </r>
    <r>
      <rPr>
        <sz val="14"/>
        <rFont val="Arial"/>
        <family val="2"/>
      </rPr>
      <t xml:space="preserve">
</t>
    </r>
    <r>
      <rPr>
        <sz val="11"/>
        <rFont val="Arial"/>
        <family val="2"/>
      </rPr>
      <t>Performance Measurement</t>
    </r>
  </si>
  <si>
    <r>
      <rPr>
        <b/>
        <sz val="12"/>
        <rFont val="Arial"/>
        <family val="2"/>
      </rPr>
      <t>QI 
Competency B</t>
    </r>
    <r>
      <rPr>
        <sz val="14"/>
        <rFont val="Arial"/>
        <family val="2"/>
      </rPr>
      <t xml:space="preserve">
</t>
    </r>
    <r>
      <rPr>
        <sz val="11"/>
        <rFont val="Arial"/>
        <family val="2"/>
      </rPr>
      <t>Quality Improvement</t>
    </r>
  </si>
  <si>
    <r>
      <rPr>
        <b/>
        <sz val="12"/>
        <rFont val="Arial"/>
        <family val="2"/>
      </rPr>
      <t>QI
Competency C</t>
    </r>
    <r>
      <rPr>
        <sz val="14"/>
        <rFont val="Arial"/>
        <family val="2"/>
      </rPr>
      <t xml:space="preserve">
</t>
    </r>
    <r>
      <rPr>
        <sz val="11"/>
        <rFont val="Arial"/>
        <family val="2"/>
      </rPr>
      <t>Reporting Performance</t>
    </r>
  </si>
  <si>
    <r>
      <t>KM 28 (2 Credits):</t>
    </r>
    <r>
      <rPr>
        <b/>
        <sz val="11"/>
        <rFont val="Arial"/>
        <family val="2"/>
      </rPr>
      <t xml:space="preserve"> Case Conferences </t>
    </r>
  </si>
  <si>
    <t>Concept Area and Competency</t>
  </si>
  <si>
    <r>
      <t>CC 02 (1 Credit):</t>
    </r>
    <r>
      <rPr>
        <b/>
        <sz val="11"/>
        <rFont val="Arial"/>
        <family val="2"/>
      </rPr>
      <t xml:space="preserve"> Newborn Screenings - </t>
    </r>
    <r>
      <rPr>
        <sz val="11"/>
        <rFont val="Arial"/>
        <family val="2"/>
      </rPr>
      <t>Follows up with the inpatient facility about newborn hearing and blood-spot screening.</t>
    </r>
  </si>
  <si>
    <r>
      <t>QI 08 (Core):</t>
    </r>
    <r>
      <rPr>
        <b/>
        <sz val="11"/>
        <rFont val="Arial"/>
        <family val="2"/>
      </rPr>
      <t xml:space="preserve"> Goals and Actions to Improve Clinical Quality Measures - </t>
    </r>
    <r>
      <rPr>
        <sz val="11"/>
        <rFont val="Arial"/>
        <family val="2"/>
      </rPr>
      <t>Sets goals and acts to improve upon at least three measures across at least three of the four categories:
A. Immunization measures.
B. Other preventive care measures.
C. Chronic or acute care clinical measures.
D. Behavioral health measures.</t>
    </r>
  </si>
  <si>
    <r>
      <t xml:space="preserve">QI 12 (2 Credits): </t>
    </r>
    <r>
      <rPr>
        <b/>
        <sz val="11"/>
        <rFont val="Arial"/>
        <family val="2"/>
      </rPr>
      <t xml:space="preserve">Improve Performance - </t>
    </r>
    <r>
      <rPr>
        <sz val="11"/>
        <rFont val="Arial"/>
        <family val="2"/>
      </rPr>
      <t>Achieves improved performance on at least two performance measures.</t>
    </r>
  </si>
  <si>
    <r>
      <t>QI 08 (Core):</t>
    </r>
    <r>
      <rPr>
        <b/>
        <sz val="11"/>
        <rFont val="Arial"/>
        <family val="2"/>
      </rPr>
      <t xml:space="preserve"> Goals and Actions to Improve Clinical Quality Measures </t>
    </r>
  </si>
  <si>
    <r>
      <t>CC 06 (1 Credit):</t>
    </r>
    <r>
      <rPr>
        <b/>
        <sz val="11"/>
        <rFont val="Arial"/>
        <family val="2"/>
      </rPr>
      <t xml:space="preserve"> Commonly Used Specialists Identification</t>
    </r>
  </si>
  <si>
    <r>
      <t xml:space="preserve">QI 12 (2 Credits): </t>
    </r>
    <r>
      <rPr>
        <b/>
        <sz val="11"/>
        <rFont val="Arial"/>
        <family val="2"/>
      </rPr>
      <t xml:space="preserve">Improve Performance </t>
    </r>
  </si>
  <si>
    <r>
      <rPr>
        <b/>
        <sz val="12"/>
        <rFont val="Arial"/>
        <family val="2"/>
      </rPr>
      <t>KM 
Competency A</t>
    </r>
    <r>
      <rPr>
        <sz val="11"/>
        <rFont val="Arial"/>
        <family val="2"/>
      </rPr>
      <t xml:space="preserve">
Comprehensive Patient/Population Knowledge</t>
    </r>
  </si>
  <si>
    <r>
      <rPr>
        <b/>
        <sz val="12"/>
        <rFont val="Arial"/>
        <family val="2"/>
      </rPr>
      <t>KM 
Competency C</t>
    </r>
    <r>
      <rPr>
        <sz val="11"/>
        <rFont val="Arial"/>
        <family val="2"/>
      </rPr>
      <t xml:space="preserve">
Proactive Population Management</t>
    </r>
  </si>
  <si>
    <r>
      <t>CC 06 (1 Credit):</t>
    </r>
    <r>
      <rPr>
        <b/>
        <sz val="11"/>
        <rFont val="Arial"/>
        <family val="2"/>
      </rPr>
      <t xml:space="preserve"> Commonly Used Specialists identification</t>
    </r>
  </si>
  <si>
    <r>
      <rPr>
        <b/>
        <sz val="12"/>
        <rFont val="Arial"/>
        <family val="2"/>
      </rPr>
      <t>KM 
Competency A</t>
    </r>
    <r>
      <rPr>
        <sz val="14"/>
        <rFont val="Arial"/>
        <family val="2"/>
      </rPr>
      <t xml:space="preserve">
</t>
    </r>
    <r>
      <rPr>
        <sz val="11"/>
        <rFont val="Arial"/>
        <family val="2"/>
      </rPr>
      <t>Comprehensive Patient/Population Knowledge</t>
    </r>
  </si>
  <si>
    <r>
      <rPr>
        <b/>
        <sz val="12"/>
        <rFont val="Arial"/>
        <family val="2"/>
      </rPr>
      <t>KM 
Competency A</t>
    </r>
    <r>
      <rPr>
        <sz val="10"/>
        <rFont val="Arial"/>
        <family val="2"/>
      </rPr>
      <t xml:space="preserve">
</t>
    </r>
    <r>
      <rPr>
        <sz val="11"/>
        <rFont val="Arial"/>
        <family val="2"/>
      </rPr>
      <t>Comprehensive Patient/Population Knowledge</t>
    </r>
  </si>
  <si>
    <r>
      <t>TC 06 (Core):</t>
    </r>
    <r>
      <rPr>
        <b/>
        <sz val="11"/>
        <rFont val="Arial"/>
        <family val="2"/>
      </rPr>
      <t xml:space="preserve"> Individual Patient Care Meetings/Communication </t>
    </r>
  </si>
  <si>
    <t>Communication among staff is organized to ensure that patient care is  coordinated, safe and effective.</t>
  </si>
  <si>
    <t>The practice communicates and engages patients on expectations and their role in the medical home model of care.</t>
  </si>
  <si>
    <t>Practice routinely collects comprehensive data on patients to understand background and health risks of patients. Practice uses information on the population to implement needed interventions, tolls and supports for the practice as a whole and for specific individuals.</t>
  </si>
  <si>
    <t>The practice provides captures and analyzes information about the patients and community it serves and uses the information to deliver evidence-based care that supports population needs and provision of culturally and linguistically appropriate services.</t>
  </si>
  <si>
    <t>t</t>
  </si>
  <si>
    <r>
      <rPr>
        <b/>
        <sz val="11"/>
        <color rgb="FFFF0000"/>
        <rFont val="Arial"/>
        <family val="2"/>
      </rPr>
      <t>NYS</t>
    </r>
    <r>
      <rPr>
        <sz val="11"/>
        <rFont val="Arial"/>
        <family val="2"/>
      </rPr>
      <t xml:space="preserve"> TC 05 (2 Credits)</t>
    </r>
    <r>
      <rPr>
        <b/>
        <sz val="11"/>
        <rFont val="Arial"/>
        <family val="2"/>
      </rPr>
      <t xml:space="preserve"> Certified EHR System</t>
    </r>
    <r>
      <rPr>
        <sz val="11"/>
        <rFont val="Arial"/>
        <family val="2"/>
      </rPr>
      <t>: The practice uses a certified electronic health record technology system (CEHRT).</t>
    </r>
  </si>
  <si>
    <r>
      <rPr>
        <b/>
        <sz val="11"/>
        <color rgb="FFFF0000"/>
        <rFont val="Arial"/>
        <family val="2"/>
      </rPr>
      <t>NYS</t>
    </r>
    <r>
      <rPr>
        <sz val="11"/>
        <rFont val="Arial"/>
        <family val="2"/>
      </rPr>
      <t xml:space="preserve"> KM 04 (1 Credit): </t>
    </r>
    <r>
      <rPr>
        <b/>
        <sz val="11"/>
        <rFont val="Arial"/>
        <family val="2"/>
      </rPr>
      <t xml:space="preserve">Behavioral Health Screenings - </t>
    </r>
    <r>
      <rPr>
        <sz val="11"/>
        <rFont val="Arial"/>
        <family val="2"/>
      </rPr>
      <t>Conducts behavioral health screenings and/or assessments using a standardized tool. (Implement two or more.)
A. Anxiety.
B. Alcohol use disorder.
C. Substance use disorder.
D. Pediatric behavioral health screening.
E. Post-traumatic stress disorder.
F. Attention deficit/hyperactivity disorder.
G. Postpartum depression.</t>
    </r>
  </si>
  <si>
    <r>
      <rPr>
        <b/>
        <sz val="11"/>
        <color rgb="FFFF0000"/>
        <rFont val="Arial"/>
        <family val="2"/>
      </rPr>
      <t>NYS</t>
    </r>
    <r>
      <rPr>
        <sz val="11"/>
        <rFont val="Arial"/>
        <family val="2"/>
      </rPr>
      <t xml:space="preserve"> KM 11 (1 Credit) </t>
    </r>
    <r>
      <rPr>
        <b/>
        <sz val="11"/>
        <rFont val="Arial"/>
        <family val="2"/>
      </rPr>
      <t>Population Needs</t>
    </r>
    <r>
      <rPr>
        <sz val="11"/>
        <rFont val="Arial"/>
        <family val="2"/>
      </rPr>
      <t>: Identifies and addresses population-level needs based on the diversity of the practice and the community (demonstrate at least two):
A. Targets population health management on disparities in care.
B. Educates practice staff on health literacy.
C. Educates practice staff in cultural competence.</t>
    </r>
  </si>
  <si>
    <r>
      <rPr>
        <b/>
        <sz val="11"/>
        <color rgb="FFFF0000"/>
        <rFont val="Arial"/>
        <family val="2"/>
      </rPr>
      <t xml:space="preserve">NYS </t>
    </r>
    <r>
      <rPr>
        <sz val="11"/>
        <rFont val="Arial"/>
        <family val="2"/>
      </rPr>
      <t xml:space="preserve">AC 08 (1 Credit): </t>
    </r>
    <r>
      <rPr>
        <b/>
        <sz val="11"/>
        <rFont val="Arial"/>
        <family val="2"/>
      </rPr>
      <t xml:space="preserve">Two-Way Electronic Communication - </t>
    </r>
    <r>
      <rPr>
        <sz val="11"/>
        <rFont val="Arial"/>
        <family val="2"/>
      </rPr>
      <t>Has a secure electronic system for two-way communication to provide timely clinical advice.</t>
    </r>
  </si>
  <si>
    <r>
      <rPr>
        <b/>
        <sz val="11"/>
        <color rgb="FFFF0000"/>
        <rFont val="Arial"/>
        <family val="2"/>
      </rPr>
      <t>NYS</t>
    </r>
    <r>
      <rPr>
        <sz val="11"/>
        <rFont val="Arial"/>
        <family val="2"/>
      </rPr>
      <t xml:space="preserve"> AC 12 (2 Credits): </t>
    </r>
    <r>
      <rPr>
        <b/>
        <sz val="11"/>
        <rFont val="Arial"/>
        <family val="2"/>
      </rPr>
      <t>Continuity of Medical Record Information -</t>
    </r>
    <r>
      <rPr>
        <sz val="11"/>
        <rFont val="Arial"/>
        <family val="2"/>
      </rPr>
      <t xml:space="preserve"> Provides continuity of medical record information for care and advice when the office is closed.</t>
    </r>
  </si>
  <si>
    <r>
      <rPr>
        <b/>
        <sz val="11"/>
        <color rgb="FFFF0000"/>
        <rFont val="Arial"/>
        <family val="2"/>
      </rPr>
      <t xml:space="preserve">NYS </t>
    </r>
    <r>
      <rPr>
        <sz val="11"/>
        <rFont val="Arial"/>
        <family val="2"/>
      </rPr>
      <t xml:space="preserve">CM 03 (2 Credits): </t>
    </r>
    <r>
      <rPr>
        <b/>
        <sz val="11"/>
        <rFont val="Arial"/>
        <family val="2"/>
      </rPr>
      <t xml:space="preserve">Comprehensive Risk-Stratification Process - </t>
    </r>
    <r>
      <rPr>
        <sz val="11"/>
        <rFont val="Arial"/>
        <family val="2"/>
      </rPr>
      <t>Applies a comprehensive risk- stratification process for the entire patient panel in order to identify and direct resources appropriately.</t>
    </r>
  </si>
  <si>
    <r>
      <rPr>
        <b/>
        <sz val="11"/>
        <color rgb="FFFF0000"/>
        <rFont val="Arial"/>
        <family val="2"/>
      </rPr>
      <t xml:space="preserve">NYS </t>
    </r>
    <r>
      <rPr>
        <sz val="11"/>
        <rFont val="Arial"/>
        <family val="2"/>
      </rPr>
      <t xml:space="preserve">CM 09 (1 Credit): </t>
    </r>
    <r>
      <rPr>
        <b/>
        <sz val="11"/>
        <rFont val="Arial"/>
        <family val="2"/>
      </rPr>
      <t>Care Plan Integration -</t>
    </r>
    <r>
      <rPr>
        <sz val="11"/>
        <rFont val="Arial"/>
        <family val="2"/>
      </rPr>
      <t xml:space="preserve"> Care plan is integrated and accessible across settings of care.</t>
    </r>
  </si>
  <si>
    <r>
      <rPr>
        <b/>
        <sz val="11"/>
        <color rgb="FFFF0000"/>
        <rFont val="Arial"/>
        <family val="2"/>
      </rPr>
      <t xml:space="preserve">NYS </t>
    </r>
    <r>
      <rPr>
        <sz val="11"/>
        <rFont val="Arial"/>
        <family val="2"/>
      </rPr>
      <t>CC 08 (1 Credit):</t>
    </r>
    <r>
      <rPr>
        <b/>
        <sz val="11"/>
        <rFont val="Arial"/>
        <family val="2"/>
      </rPr>
      <t xml:space="preserve"> Specialist Referral Expectations - </t>
    </r>
    <r>
      <rPr>
        <sz val="11"/>
        <rFont val="Arial"/>
        <family val="2"/>
      </rPr>
      <t>Works with nonbehavioral healthcare specialists to whom the practice frequently refers to set expectations for information sharing and patient care.</t>
    </r>
  </si>
  <si>
    <r>
      <rPr>
        <b/>
        <sz val="11"/>
        <color rgb="FFFF0000"/>
        <rFont val="Arial"/>
        <family val="2"/>
      </rPr>
      <t>NYS</t>
    </r>
    <r>
      <rPr>
        <sz val="11"/>
        <rFont val="Arial"/>
        <family val="2"/>
      </rPr>
      <t xml:space="preserve"> CC 09 (2 Credits): </t>
    </r>
    <r>
      <rPr>
        <b/>
        <sz val="11"/>
        <rFont val="Arial"/>
        <family val="2"/>
      </rPr>
      <t xml:space="preserve">Behavioral Health Referral Expectations - </t>
    </r>
    <r>
      <rPr>
        <sz val="11"/>
        <rFont val="Arial"/>
        <family val="2"/>
      </rPr>
      <t>Works with behavioral healthcare providers to whom the practice frequently refers to set expectations for information sharing and patient care.</t>
    </r>
  </si>
  <si>
    <r>
      <rPr>
        <b/>
        <sz val="11"/>
        <color rgb="FFFF0000"/>
        <rFont val="Arial"/>
        <family val="2"/>
      </rPr>
      <t xml:space="preserve">NYS </t>
    </r>
    <r>
      <rPr>
        <sz val="11"/>
        <rFont val="Arial"/>
        <family val="2"/>
      </rPr>
      <t xml:space="preserve">CC 19 (1 Credit): </t>
    </r>
    <r>
      <rPr>
        <b/>
        <sz val="11"/>
        <rFont val="Arial"/>
        <family val="2"/>
      </rPr>
      <t xml:space="preserve">Patient Discharge Summaries - </t>
    </r>
    <r>
      <rPr>
        <sz val="11"/>
        <rFont val="Arial"/>
        <family val="2"/>
      </rPr>
      <t>Implements a process to consistently obtain patient discharge summaries from the hospital and other facilities.</t>
    </r>
  </si>
  <si>
    <r>
      <rPr>
        <b/>
        <sz val="11"/>
        <color rgb="FFFF0000"/>
        <rFont val="Arial"/>
        <family val="2"/>
      </rPr>
      <t>NYS</t>
    </r>
    <r>
      <rPr>
        <sz val="11"/>
        <rFont val="Arial"/>
        <family val="2"/>
      </rPr>
      <t xml:space="preserve"> CC 21 (Maximum 3 Credits): </t>
    </r>
    <r>
      <rPr>
        <b/>
        <sz val="11"/>
        <rFont val="Arial"/>
        <family val="2"/>
      </rPr>
      <t xml:space="preserve">External Electronic Exchange of Information - </t>
    </r>
    <r>
      <rPr>
        <sz val="11"/>
        <rFont val="Arial"/>
        <family val="2"/>
      </rPr>
      <t>Demonstrates electronic exchange of information with external entities, agencies and registries (May select one or more):
A. Regional health information organization or other health information exchange source that enhances the practice’s ability to manage complex patients. (1 Credit)
B. Immunization registries or immunization information systems. (1 Credit)
C. Summary of care record to other provider or care facility for care transitions. (1 Credit)</t>
    </r>
  </si>
  <si>
    <r>
      <rPr>
        <b/>
        <sz val="11"/>
        <color rgb="FFFF0000"/>
        <rFont val="Arial"/>
        <family val="2"/>
      </rPr>
      <t xml:space="preserve">NYS </t>
    </r>
    <r>
      <rPr>
        <sz val="11"/>
        <rFont val="Arial"/>
        <family val="2"/>
      </rPr>
      <t xml:space="preserve">TC 05 (2 Credits): </t>
    </r>
    <r>
      <rPr>
        <b/>
        <sz val="11"/>
        <rFont val="Arial"/>
        <family val="2"/>
      </rPr>
      <t xml:space="preserve">Certified EHR System </t>
    </r>
  </si>
  <si>
    <r>
      <rPr>
        <b/>
        <sz val="11"/>
        <color rgb="FFFF0000"/>
        <rFont val="Arial"/>
        <family val="2"/>
      </rPr>
      <t>NYS</t>
    </r>
    <r>
      <rPr>
        <sz val="11"/>
        <rFont val="Arial"/>
        <family val="2"/>
      </rPr>
      <t xml:space="preserve"> KM 11 (1 Credit):</t>
    </r>
    <r>
      <rPr>
        <b/>
        <sz val="11"/>
        <rFont val="Arial"/>
        <family val="2"/>
      </rPr>
      <t xml:space="preserve"> Population Needs </t>
    </r>
  </si>
  <si>
    <r>
      <rPr>
        <b/>
        <sz val="11"/>
        <color rgb="FFFF0000"/>
        <rFont val="Arial"/>
        <family val="2"/>
      </rPr>
      <t>NYS</t>
    </r>
    <r>
      <rPr>
        <sz val="11"/>
        <rFont val="Arial"/>
        <family val="2"/>
      </rPr>
      <t xml:space="preserve"> KM 04 (1 Credit): </t>
    </r>
    <r>
      <rPr>
        <b/>
        <sz val="11"/>
        <rFont val="Arial"/>
        <family val="2"/>
      </rPr>
      <t xml:space="preserve">Behavioral Health Screenings </t>
    </r>
  </si>
  <si>
    <r>
      <rPr>
        <b/>
        <sz val="11"/>
        <color rgb="FFFF0000"/>
        <rFont val="Arial"/>
        <family val="2"/>
      </rPr>
      <t>NYS</t>
    </r>
    <r>
      <rPr>
        <sz val="11"/>
        <rFont val="Arial"/>
        <family val="2"/>
      </rPr>
      <t xml:space="preserve"> AC 12 (2 Credits): </t>
    </r>
    <r>
      <rPr>
        <b/>
        <sz val="11"/>
        <rFont val="Arial"/>
        <family val="2"/>
      </rPr>
      <t xml:space="preserve">Continuity of Medical Record Information </t>
    </r>
  </si>
  <si>
    <r>
      <rPr>
        <b/>
        <sz val="11"/>
        <color rgb="FFFF0000"/>
        <rFont val="Arial"/>
        <family val="2"/>
      </rPr>
      <t>NYS</t>
    </r>
    <r>
      <rPr>
        <sz val="11"/>
        <rFont val="Arial"/>
        <family val="2"/>
      </rPr>
      <t xml:space="preserve"> AC 08 (1 Credit): </t>
    </r>
    <r>
      <rPr>
        <b/>
        <sz val="11"/>
        <rFont val="Arial"/>
        <family val="2"/>
      </rPr>
      <t xml:space="preserve">Two-Way Electronic Communication </t>
    </r>
  </si>
  <si>
    <r>
      <rPr>
        <b/>
        <sz val="11"/>
        <color rgb="FFFF0000"/>
        <rFont val="Arial"/>
        <family val="2"/>
      </rPr>
      <t xml:space="preserve">NYS </t>
    </r>
    <r>
      <rPr>
        <sz val="11"/>
        <rFont val="Arial"/>
        <family val="2"/>
      </rPr>
      <t xml:space="preserve">CM 03 (2 Credits): </t>
    </r>
    <r>
      <rPr>
        <b/>
        <sz val="11"/>
        <rFont val="Arial"/>
        <family val="2"/>
      </rPr>
      <t>Comprehensive Risk-Stratification Process</t>
    </r>
  </si>
  <si>
    <r>
      <rPr>
        <b/>
        <sz val="11"/>
        <color rgb="FFFF0000"/>
        <rFont val="Arial"/>
        <family val="2"/>
      </rPr>
      <t>NYS</t>
    </r>
    <r>
      <rPr>
        <sz val="11"/>
        <rFont val="Arial"/>
        <family val="2"/>
      </rPr>
      <t xml:space="preserve"> CM 09 (1 Credit): </t>
    </r>
    <r>
      <rPr>
        <b/>
        <sz val="11"/>
        <rFont val="Arial"/>
        <family val="2"/>
      </rPr>
      <t xml:space="preserve">Care Plan Integration </t>
    </r>
  </si>
  <si>
    <r>
      <rPr>
        <b/>
        <sz val="11"/>
        <color rgb="FFFF0000"/>
        <rFont val="Arial"/>
        <family val="2"/>
      </rPr>
      <t xml:space="preserve">NYS </t>
    </r>
    <r>
      <rPr>
        <sz val="11"/>
        <rFont val="Arial"/>
        <family val="2"/>
      </rPr>
      <t>CC 08 (1 Credit):</t>
    </r>
    <r>
      <rPr>
        <b/>
        <sz val="11"/>
        <rFont val="Arial"/>
        <family val="2"/>
      </rPr>
      <t xml:space="preserve"> Specialist Referral Expectations </t>
    </r>
  </si>
  <si>
    <r>
      <rPr>
        <b/>
        <sz val="11"/>
        <color rgb="FFFF0000"/>
        <rFont val="Arial"/>
        <family val="2"/>
      </rPr>
      <t xml:space="preserve">NYS </t>
    </r>
    <r>
      <rPr>
        <sz val="11"/>
        <rFont val="Arial"/>
        <family val="2"/>
      </rPr>
      <t xml:space="preserve">CC 09 (2 Credits): </t>
    </r>
    <r>
      <rPr>
        <b/>
        <sz val="11"/>
        <rFont val="Arial"/>
        <family val="2"/>
      </rPr>
      <t>Behavioral Health Referral Expectations</t>
    </r>
  </si>
  <si>
    <r>
      <rPr>
        <b/>
        <sz val="11"/>
        <color rgb="FFFF0000"/>
        <rFont val="Arial"/>
        <family val="2"/>
      </rPr>
      <t xml:space="preserve">NYS </t>
    </r>
    <r>
      <rPr>
        <sz val="11"/>
        <rFont val="Arial"/>
        <family val="2"/>
      </rPr>
      <t xml:space="preserve">CC 19 (1 Credit): </t>
    </r>
    <r>
      <rPr>
        <b/>
        <sz val="11"/>
        <rFont val="Arial"/>
        <family val="2"/>
      </rPr>
      <t xml:space="preserve">Patient Discharge Summaries </t>
    </r>
  </si>
  <si>
    <r>
      <rPr>
        <b/>
        <sz val="11"/>
        <color rgb="FFFF0000"/>
        <rFont val="Arial"/>
        <family val="2"/>
      </rPr>
      <t xml:space="preserve">NYS </t>
    </r>
    <r>
      <rPr>
        <sz val="11"/>
        <rFont val="Arial"/>
        <family val="2"/>
      </rPr>
      <t xml:space="preserve">CC 21 (Maximum 3 Credits): </t>
    </r>
    <r>
      <rPr>
        <b/>
        <sz val="11"/>
        <rFont val="Arial"/>
        <family val="2"/>
      </rPr>
      <t>External Electronic Exchange of Information</t>
    </r>
  </si>
  <si>
    <r>
      <rPr>
        <b/>
        <sz val="11"/>
        <color rgb="FFFF0000"/>
        <rFont val="Arial"/>
        <family val="2"/>
      </rPr>
      <t xml:space="preserve">NYS </t>
    </r>
    <r>
      <rPr>
        <sz val="11"/>
        <rFont val="Arial"/>
        <family val="2"/>
      </rPr>
      <t xml:space="preserve">QI 19 (Maximum 2 Credits): </t>
    </r>
    <r>
      <rPr>
        <b/>
        <sz val="11"/>
        <rFont val="Arial"/>
        <family val="2"/>
      </rPr>
      <t xml:space="preserve">Value-Based Contract Agreements </t>
    </r>
  </si>
  <si>
    <r>
      <rPr>
        <b/>
        <sz val="11"/>
        <color rgb="FFFF0000"/>
        <rFont val="Arial"/>
        <family val="2"/>
      </rPr>
      <t xml:space="preserve">NYS </t>
    </r>
    <r>
      <rPr>
        <sz val="11"/>
        <rFont val="Arial"/>
        <family val="2"/>
      </rPr>
      <t>KM 11 (1 Credit):</t>
    </r>
    <r>
      <rPr>
        <b/>
        <sz val="11"/>
        <rFont val="Arial"/>
        <family val="2"/>
      </rPr>
      <t xml:space="preserve"> Population Needs </t>
    </r>
  </si>
  <si>
    <r>
      <rPr>
        <b/>
        <sz val="11"/>
        <color rgb="FFFF0000"/>
        <rFont val="Arial"/>
        <family val="2"/>
      </rPr>
      <t xml:space="preserve">NYS </t>
    </r>
    <r>
      <rPr>
        <sz val="11"/>
        <rFont val="Arial"/>
        <family val="2"/>
      </rPr>
      <t xml:space="preserve">AC 12 (2 Credits): </t>
    </r>
    <r>
      <rPr>
        <b/>
        <sz val="11"/>
        <rFont val="Arial"/>
        <family val="2"/>
      </rPr>
      <t xml:space="preserve">Continuity of Medical Record Information </t>
    </r>
  </si>
  <si>
    <r>
      <rPr>
        <b/>
        <sz val="11"/>
        <color rgb="FFFF0000"/>
        <rFont val="Arial"/>
        <family val="2"/>
      </rPr>
      <t xml:space="preserve">NYS </t>
    </r>
    <r>
      <rPr>
        <sz val="11"/>
        <rFont val="Arial"/>
        <family val="2"/>
      </rPr>
      <t xml:space="preserve">CM 09 (1 Credit): </t>
    </r>
    <r>
      <rPr>
        <b/>
        <sz val="11"/>
        <rFont val="Arial"/>
        <family val="2"/>
      </rPr>
      <t xml:space="preserve">Care Plan Integration </t>
    </r>
  </si>
  <si>
    <r>
      <rPr>
        <b/>
        <sz val="11"/>
        <color rgb="FFFF0000"/>
        <rFont val="Arial"/>
        <family val="2"/>
      </rPr>
      <t>NYS</t>
    </r>
    <r>
      <rPr>
        <sz val="11"/>
        <rFont val="Arial"/>
        <family val="2"/>
      </rPr>
      <t xml:space="preserve"> CC 19 (1 Credit): </t>
    </r>
    <r>
      <rPr>
        <b/>
        <sz val="11"/>
        <rFont val="Arial"/>
        <family val="2"/>
      </rPr>
      <t xml:space="preserve">Patient Discharge Summaries </t>
    </r>
  </si>
  <si>
    <r>
      <rPr>
        <b/>
        <sz val="11"/>
        <color rgb="FFFF0000"/>
        <rFont val="Arial"/>
        <family val="2"/>
      </rPr>
      <t>NYS</t>
    </r>
    <r>
      <rPr>
        <sz val="11"/>
        <rFont val="Arial"/>
        <family val="2"/>
      </rPr>
      <t xml:space="preserve"> QI 19 (Maximum 2 Credits): </t>
    </r>
    <r>
      <rPr>
        <b/>
        <sz val="11"/>
        <rFont val="Arial"/>
        <family val="2"/>
      </rPr>
      <t xml:space="preserve">Value-Based Contract Agreements </t>
    </r>
  </si>
  <si>
    <r>
      <rPr>
        <b/>
        <sz val="11"/>
        <color rgb="FFFF0000"/>
        <rFont val="Arial"/>
        <family val="2"/>
      </rPr>
      <t>NYS</t>
    </r>
    <r>
      <rPr>
        <sz val="11"/>
        <rFont val="Arial"/>
        <family val="2"/>
      </rPr>
      <t xml:space="preserve"> QI 19 (Maximum 2 Credits): Value-Based Contract Agreements - Is engaged in Value-Based Agreement.
A. Practice engages in upside risk contract (1 Credit)
B. Practice engages in two-sided risk contract (2 Credits)</t>
    </r>
  </si>
  <si>
    <t>New York State PCMH</t>
  </si>
  <si>
    <t>The practice identifies the clinician lead and the transformation manager (the person leading the PCMH transformation). This may be the same person. Identification of the lead/manager includes: • Name. • Credentials. • Roles/responsibilities. Practice transformation is successful when there is support from a clinician lead. The lead’s support sets the tone for how the practice will function as a medical home. The intent is to ensure that the practice has clinical and operational support and resources to implement the PCMH model.</t>
  </si>
  <si>
    <t>The practice provides an overview of practice staff roles and an outline of duties staff will execute as part of the medical home, and explains how it will support and train staff to complete these duties. Structured tasks and stated staff responsibilities enable a practice to ensure that staff are providing efficient medical care and have training for the skills necessary to support the functions of the medical home.</t>
  </si>
  <si>
    <t>The practice demonstrates that it is involved in at least one state or federal initiative (e.g., CPC+, care management learning collaborative led by the state,; population-based care or learning collaborative. Participating in an ACO or clinically integrated network would not meet this requirement. Participating in ongoing collaboration with other practices or entities allows the practice’s staff to learn and share best practices with their peers.</t>
  </si>
  <si>
    <t>The practice either: • Creates a role for patients/families/caregivers in the practice’s governance structure or Board of Directors, or • Organizes a Patient and Family Advisory Council (PFAC) (stakeholder committee). The practices specifies: • How patients/families/caregivers are selected for participation. • The patient/family/caregivers’ role. • Frequency of meetings. Patients are more than consumers in their care, they are partners. Involving patients/families/caregivers in the practice’s governance can provide additional input to improve patient services and help engage patients in the care they receive from the practice.</t>
  </si>
  <si>
    <t>The practice enters the names of the electronic systems it implements. Only systems the practice is actively using should be entered. Use of an EHR can increase productivity, reduce paperwork and enable the practice to provide patient care more efficiently. https://chpl.healthit.gov/#/search</t>
  </si>
  <si>
    <t>The practice has a process for informing and providing patients/families/caregivers with information about its role and responsibilities at the start of care and throughout the care trajectory. Reminding patients periodically ensures that they have ready access to essential information and available resources. The practice is encouraged to provide the information in multiple formats, to accommodate patient preference and language needs. At minimum, materials include: • Names and phone numbers of practice points of contact. • Instructions for reaching the practice after office hours. • A list of services offered by the practice. • How the practice uses evidence-based care. • A list of resources for patient education and self-management support. The practice explains to patients the importance of maintaining comprehensive information about their health care. It describes how and where (e.g., specialty practice, primary care office, ED) to access the care they need.</t>
  </si>
  <si>
    <t>The practice provides the patient’s written care plan to the patient/family/caregiver. The practice may tailor the written care plan to accommodate the patient’s health literacy and language preferences. (the patient version may use different words or formats from the version used by the practice team). The care plan may be printed and given to the patient or made available electronically.</t>
  </si>
  <si>
    <t>Relationships between primary care practitioners and specialists support consistency of information shared across practices. The practice has established relationships with behavioral healthcare providers through formal or informal agreements that establish expectations for exchange of information (e.g., frequency, timeliness, content). A notification demonstrating legal inability to receive a report that includes confirmation a behavioral health visit occurred meets the content requirement. A practice needs an agreement if it shares the same facility or campus as behavioral healthcare professionals but has separate systems (basic onsite collaboration). The practice may present existing internal processes if there is partial integration of behavioral healthcare services.</t>
  </si>
  <si>
    <t>The practice demonstrates that it can send and receive patient information during a patient’s hospitalization. Note: CC 15 assesses the practice’s ability to share information, but the focus of CC 18 is two-way exchange of information.</t>
  </si>
  <si>
    <t>The practice has a process for obtaining patient discharge summaries for patients following discharge from a hospital or other care facility. The practice shows that it obtains discharge summaries directly or demonstrates participation in a local admission, discharge, transfer (ADT) system. Actively gathering information about patient admissions, discharges or transfers from the hospital and other care facilities improves care coordination, safe handoffs and reduces readmissions.</t>
  </si>
  <si>
    <t>The practice identifies a vulnerable population where data (clinical, resource stewardship, quantitative patience experience, access) show evidence of disparities of care or services. The practice obtains qualitative patient feedback from population representatives to acquire better understanding of disparities and to support quality improvement initiatives to close gaps in care.</t>
  </si>
  <si>
    <t>Knowing that a variety of factors (e.g., season, patient need, practice resource) can affect appointment availability, the practice can adjust to meet patient preferences and needs. After assessing performance on the availability of common appointment types in QI 03, the practice sets goals and acts to improve on availability. The goal is for the practice to reach a desired level of achievement based on its self-identified standard of care. Practices that have met their appointment-availability access goals in QI 03 and cannot reasonably adjust their goals or identify room for improvement (practices with open-access scheduling) may select another patient-access area (e.g., time spent in the waiting room, no show rates, extended hours, alternative visit types) as their focus.</t>
  </si>
  <si>
    <r>
      <t xml:space="preserve">QI 16 (1 Credit) </t>
    </r>
    <r>
      <rPr>
        <b/>
        <sz val="11"/>
        <rFont val="Arial"/>
        <family val="2"/>
      </rPr>
      <t xml:space="preserve">Reporting Performance Publicly or with Patients - </t>
    </r>
    <r>
      <rPr>
        <sz val="11"/>
        <rFont val="Arial"/>
        <family val="2"/>
      </rPr>
      <t>Shares clinician-level or practice-level performance results publicly or with patients for measures it reports.</t>
    </r>
  </si>
  <si>
    <r>
      <t xml:space="preserve">QI 15 (Core) </t>
    </r>
    <r>
      <rPr>
        <b/>
        <sz val="11"/>
        <rFont val="Arial"/>
        <family val="2"/>
      </rPr>
      <t xml:space="preserve">Reporting Performance within the Practice - </t>
    </r>
    <r>
      <rPr>
        <sz val="11"/>
        <rFont val="Arial"/>
        <family val="2"/>
      </rPr>
      <t>Shares clinician-level or practice-level performance results with clinicians and staff for measures it reports.</t>
    </r>
  </si>
  <si>
    <r>
      <t xml:space="preserve">QI 07 (2 Credits) </t>
    </r>
    <r>
      <rPr>
        <b/>
        <sz val="11"/>
        <rFont val="Arial"/>
        <family val="2"/>
      </rPr>
      <t xml:space="preserve">Vulnerable Patient Feedback - </t>
    </r>
    <r>
      <rPr>
        <sz val="11"/>
        <rFont val="Arial"/>
        <family val="2"/>
      </rPr>
      <t>Obtains feedback from vulnerable patient groups on the experiences of disparities in care or services.</t>
    </r>
  </si>
  <si>
    <t>Source: NCQA Standards V3 7/24/2018
V31 created  7/26/2018</t>
  </si>
  <si>
    <r>
      <t xml:space="preserve">C = Core
E = Elective
FS = Fully Sharable Across Practice Sites
PS = Partially Sharable Across Practice Sites (Documented processes may be shared)
R = Review in Accelerated Renewal
A = Attestation in Accelerated Renewal                                                                      </t>
    </r>
    <r>
      <rPr>
        <b/>
        <sz val="11"/>
        <color rgb="FFFF0000"/>
        <rFont val="Arial"/>
        <family val="2"/>
      </rPr>
      <t>NYS</t>
    </r>
    <r>
      <rPr>
        <b/>
        <sz val="11"/>
        <rFont val="Arial"/>
        <family val="2"/>
      </rPr>
      <t xml:space="preserve"> = New York State PCMH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</si>
</sst>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409]h:mm\ AM/PM;@"/>
    <numFmt numFmtId="166" formatCode="[h]:mm:ss;@"/>
  </numFmts>
  <fonts count="33">
    <font>
      <sz val="10"/>
      <name val="Arial"/>
    </font>
    <font>
      <sz val="10"/>
      <name val="Arial"/>
      <family val="2"/>
    </font>
    <font>
      <sz val="8"/>
      <name val="Arial"/>
      <family val="2"/>
    </font>
    <font>
      <b/>
      <sz val="10"/>
      <name val="Arial"/>
      <family val="2"/>
    </font>
    <font>
      <sz val="14"/>
      <name val="Arial"/>
      <family val="2"/>
    </font>
    <font>
      <b/>
      <sz val="11"/>
      <color indexed="9"/>
      <name val="Antique Olive"/>
      <family val="2"/>
    </font>
    <font>
      <b/>
      <sz val="12"/>
      <name val="Arial"/>
      <family val="2"/>
    </font>
    <font>
      <b/>
      <sz val="14"/>
      <name val="Arial"/>
      <family val="2"/>
    </font>
    <font>
      <u/>
      <sz val="10"/>
      <color theme="10"/>
      <name val="Arial"/>
      <family val="2"/>
    </font>
    <font>
      <b/>
      <i/>
      <sz val="11"/>
      <name val="Arial"/>
      <family val="2"/>
    </font>
    <font>
      <u/>
      <sz val="10"/>
      <color theme="11"/>
      <name val="Arial"/>
      <family val="2"/>
    </font>
    <font>
      <b/>
      <sz val="20"/>
      <color theme="0"/>
      <name val="Cambria"/>
      <family val="2"/>
      <scheme val="major"/>
    </font>
    <font>
      <sz val="10"/>
      <color theme="3"/>
      <name val="Calibri"/>
      <family val="2"/>
      <scheme val="minor"/>
    </font>
    <font>
      <b/>
      <sz val="18"/>
      <color theme="4"/>
      <name val="Cambria"/>
      <family val="2"/>
      <scheme val="major"/>
    </font>
    <font>
      <sz val="22"/>
      <color theme="0"/>
      <name val="Calibri"/>
      <family val="2"/>
      <scheme val="minor"/>
    </font>
    <font>
      <sz val="10"/>
      <color theme="3"/>
      <name val="Arial"/>
      <family val="2"/>
    </font>
    <font>
      <sz val="36"/>
      <color theme="8"/>
      <name val="Arial"/>
      <family val="2"/>
    </font>
    <font>
      <b/>
      <sz val="18"/>
      <color theme="4"/>
      <name val="Arial"/>
      <family val="2"/>
    </font>
    <font>
      <b/>
      <sz val="16"/>
      <name val="Arial"/>
      <family val="2"/>
    </font>
    <font>
      <b/>
      <sz val="11"/>
      <name val="Arial"/>
      <family val="2"/>
    </font>
    <font>
      <sz val="11"/>
      <name val="Arial"/>
      <family val="2"/>
    </font>
    <font>
      <sz val="9"/>
      <name val="Arial"/>
      <family val="2"/>
    </font>
    <font>
      <b/>
      <sz val="20"/>
      <name val="Arial"/>
      <family val="2"/>
    </font>
    <font>
      <b/>
      <i/>
      <sz val="20"/>
      <name val="Arial"/>
      <family val="2"/>
    </font>
    <font>
      <b/>
      <sz val="22"/>
      <name val="Arial"/>
      <family val="2"/>
    </font>
    <font>
      <b/>
      <sz val="18"/>
      <name val="Arial"/>
      <family val="2"/>
    </font>
    <font>
      <b/>
      <sz val="13"/>
      <name val="Arial"/>
      <family val="2"/>
    </font>
    <font>
      <b/>
      <i/>
      <sz val="12"/>
      <name val="Arial"/>
      <family val="2"/>
    </font>
    <font>
      <sz val="12"/>
      <name val="Arial"/>
      <family val="2"/>
    </font>
    <font>
      <b/>
      <sz val="11"/>
      <color theme="1"/>
      <name val="Arial"/>
      <family val="2"/>
    </font>
    <font>
      <u/>
      <sz val="11"/>
      <color theme="10"/>
      <name val="Arial"/>
      <family val="2"/>
    </font>
    <font>
      <i/>
      <sz val="11"/>
      <name val="Arial"/>
      <family val="2"/>
    </font>
    <font>
      <b/>
      <sz val="11"/>
      <color rgb="FFFF0000"/>
      <name val="Arial"/>
      <family val="2"/>
    </font>
  </fonts>
  <fills count="24">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rgb="FFDCE6F1"/>
        <bgColor indexed="64"/>
      </patternFill>
    </fill>
    <fill>
      <patternFill patternType="solid">
        <fgColor rgb="FFAED2E8"/>
        <bgColor indexed="64"/>
      </patternFill>
    </fill>
    <fill>
      <patternFill patternType="solid">
        <fgColor rgb="FFDAEEF3"/>
        <bgColor indexed="64"/>
      </patternFill>
    </fill>
    <fill>
      <patternFill patternType="solid">
        <fgColor rgb="FFB4DCE6"/>
        <bgColor indexed="64"/>
      </patternFill>
    </fill>
    <fill>
      <patternFill patternType="solid">
        <fgColor rgb="FF91CDDB"/>
        <bgColor indexed="64"/>
      </patternFill>
    </fill>
    <fill>
      <patternFill patternType="solid">
        <fgColor rgb="FFEEC8D0"/>
        <bgColor indexed="64"/>
      </patternFill>
    </fill>
    <fill>
      <patternFill patternType="solid">
        <fgColor rgb="FF77C1D3"/>
        <bgColor indexed="64"/>
      </patternFill>
    </fill>
    <fill>
      <patternFill patternType="solid">
        <fgColor rgb="FF60B7CC"/>
        <bgColor indexed="64"/>
      </patternFill>
    </fill>
    <fill>
      <patternFill patternType="solid">
        <fgColor rgb="FF45ABC3"/>
        <bgColor indexed="64"/>
      </patternFill>
    </fill>
    <fill>
      <patternFill patternType="solid">
        <fgColor rgb="FFCDDDAD"/>
        <bgColor indexed="64"/>
      </patternFill>
    </fill>
    <fill>
      <patternFill patternType="solid">
        <fgColor rgb="FFC4B7D3"/>
        <bgColor indexed="64"/>
      </patternFill>
    </fill>
    <fill>
      <patternFill patternType="solid">
        <fgColor rgb="FF00EEE8"/>
        <bgColor indexed="64"/>
      </patternFill>
    </fill>
    <fill>
      <patternFill patternType="solid">
        <fgColor rgb="FFB7C9C3"/>
        <bgColor indexed="64"/>
      </patternFill>
    </fill>
    <fill>
      <patternFill patternType="solid">
        <fgColor rgb="FF6CDCE6"/>
        <bgColor indexed="64"/>
      </patternFill>
    </fill>
    <fill>
      <patternFill patternType="solid">
        <fgColor rgb="FF95B3D7"/>
        <bgColor indexed="64"/>
      </patternFill>
    </fill>
  </fills>
  <borders count="7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medium">
        <color indexed="64"/>
      </bottom>
      <diagonal/>
    </border>
    <border>
      <left/>
      <right/>
      <top/>
      <bottom style="medium">
        <color indexed="64"/>
      </bottom>
      <diagonal/>
    </border>
    <border>
      <left style="hair">
        <color theme="0" tint="-0.34998626667073579"/>
      </left>
      <right style="thin">
        <color auto="1"/>
      </right>
      <top style="hair">
        <color theme="0" tint="-0.34998626667073579"/>
      </top>
      <bottom style="hair">
        <color theme="0" tint="-0.34998626667073579"/>
      </bottom>
      <diagonal/>
    </border>
    <border>
      <left/>
      <right/>
      <top style="thin">
        <color theme="2"/>
      </top>
      <bottom style="thin">
        <color theme="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top/>
      <bottom style="medium">
        <color indexed="64"/>
      </bottom>
      <diagonal/>
    </border>
    <border>
      <left style="hair">
        <color theme="0" tint="-0.34998626667073579"/>
      </left>
      <right/>
      <top style="thin">
        <color auto="1"/>
      </top>
      <bottom style="hair">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auto="1"/>
      </right>
      <top style="thin">
        <color auto="1"/>
      </top>
      <bottom style="medium">
        <color indexed="64"/>
      </bottom>
      <diagonal/>
    </border>
    <border>
      <left/>
      <right style="thin">
        <color auto="1"/>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right style="medium">
        <color indexed="64"/>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style="medium">
        <color indexed="64"/>
      </right>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style="medium">
        <color indexed="64"/>
      </bottom>
      <diagonal/>
    </border>
    <border>
      <left style="hair">
        <color theme="0" tint="-0.34998626667073579"/>
      </left>
      <right style="medium">
        <color indexed="64"/>
      </right>
      <top style="hair">
        <color theme="0" tint="-0.34998626667073579"/>
      </top>
      <bottom style="hair">
        <color theme="0" tint="-0.34998626667073579"/>
      </bottom>
      <diagonal/>
    </border>
    <border>
      <left style="medium">
        <color indexed="64"/>
      </left>
      <right style="thin">
        <color auto="1"/>
      </right>
      <top style="medium">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style="thin">
        <color auto="1"/>
      </left>
      <right/>
      <top/>
      <bottom/>
      <diagonal/>
    </border>
    <border>
      <left style="hair">
        <color theme="0" tint="-0.34998626667073579"/>
      </left>
      <right style="medium">
        <color indexed="64"/>
      </right>
      <top style="thin">
        <color auto="1"/>
      </top>
      <bottom style="hair">
        <color theme="0" tint="-0.34998626667073579"/>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bottom style="medium">
        <color indexed="64"/>
      </bottom>
      <diagonal/>
    </border>
  </borders>
  <cellStyleXfs count="7">
    <xf numFmtId="0" fontId="0" fillId="0" borderId="0"/>
    <xf numFmtId="0" fontId="8" fillId="0" borderId="0" applyNumberFormat="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0" applyNumberFormat="0" applyFill="0" applyBorder="0" applyProtection="0">
      <alignment vertical="center"/>
    </xf>
    <xf numFmtId="0" fontId="13" fillId="0" borderId="0" applyNumberFormat="0" applyBorder="0" applyProtection="0"/>
    <xf numFmtId="0" fontId="14" fillId="7" borderId="0" applyNumberFormat="0" applyBorder="0" applyProtection="0">
      <alignment horizontal="center" vertical="top"/>
    </xf>
  </cellStyleXfs>
  <cellXfs count="868">
    <xf numFmtId="0" fontId="0" fillId="0" borderId="0" xfId="0"/>
    <xf numFmtId="0" fontId="0" fillId="0" borderId="0" xfId="0" applyProtection="1">
      <protection hidden="1"/>
    </xf>
    <xf numFmtId="0" fontId="6" fillId="0" borderId="0" xfId="0" applyFont="1" applyBorder="1" applyAlignment="1" applyProtection="1">
      <alignment vertical="center"/>
      <protection hidden="1"/>
    </xf>
    <xf numFmtId="0" fontId="0" fillId="0" borderId="0" xfId="0" applyBorder="1" applyProtection="1">
      <protection hidden="1"/>
    </xf>
    <xf numFmtId="0" fontId="3" fillId="0" borderId="0" xfId="0" applyFont="1" applyAlignment="1" applyProtection="1">
      <alignment horizontal="left"/>
      <protection locked="0" hidden="1"/>
    </xf>
    <xf numFmtId="0" fontId="0" fillId="0" borderId="0" xfId="0" applyAlignment="1" applyProtection="1">
      <alignment horizontal="left"/>
      <protection locked="0" hidden="1"/>
    </xf>
    <xf numFmtId="0" fontId="0" fillId="0" borderId="0" xfId="0" applyAlignment="1" applyProtection="1">
      <alignment horizontal="left" wrapText="1"/>
      <protection locked="0" hidden="1"/>
    </xf>
    <xf numFmtId="0" fontId="0" fillId="0" borderId="0" xfId="0" applyAlignment="1" applyProtection="1">
      <alignment horizontal="left"/>
      <protection hidden="1"/>
    </xf>
    <xf numFmtId="0" fontId="3" fillId="0" borderId="0" xfId="0" applyFont="1" applyAlignment="1" applyProtection="1">
      <alignment horizontal="left"/>
      <protection hidden="1"/>
    </xf>
    <xf numFmtId="0" fontId="0" fillId="0" borderId="0" xfId="0" applyAlignment="1" applyProtection="1">
      <alignment horizontal="left" vertical="center"/>
      <protection locked="0" hidden="1"/>
    </xf>
    <xf numFmtId="0" fontId="15" fillId="0" borderId="0" xfId="4" applyFont="1">
      <alignment vertical="center"/>
    </xf>
    <xf numFmtId="0" fontId="16" fillId="6" borderId="0" xfId="4" applyFont="1" applyFill="1">
      <alignment vertical="center"/>
    </xf>
    <xf numFmtId="0" fontId="16" fillId="6" borderId="0" xfId="4" applyFont="1" applyFill="1" applyAlignment="1">
      <alignment horizontal="center"/>
    </xf>
    <xf numFmtId="164" fontId="16" fillId="6" borderId="0" xfId="4" applyNumberFormat="1" applyFont="1" applyFill="1">
      <alignment vertical="center"/>
    </xf>
    <xf numFmtId="0" fontId="17" fillId="0" borderId="0" xfId="5" applyFont="1"/>
    <xf numFmtId="0" fontId="0" fillId="2" borderId="0" xfId="0" applyFill="1" applyProtection="1">
      <protection hidden="1"/>
    </xf>
    <xf numFmtId="0" fontId="0" fillId="0" borderId="0" xfId="0" applyFill="1" applyProtection="1">
      <protection hidden="1"/>
    </xf>
    <xf numFmtId="0" fontId="18" fillId="2" borderId="0" xfId="0" applyFont="1" applyFill="1" applyAlignment="1" applyProtection="1">
      <alignment horizontal="center"/>
      <protection hidden="1"/>
    </xf>
    <xf numFmtId="0" fontId="21" fillId="2" borderId="0" xfId="0" applyFont="1" applyFill="1" applyAlignment="1" applyProtection="1">
      <alignment wrapText="1"/>
      <protection hidden="1"/>
    </xf>
    <xf numFmtId="0" fontId="1" fillId="2" borderId="0" xfId="0" applyFont="1" applyFill="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22" fillId="8" borderId="15" xfId="4" applyFont="1" applyFill="1" applyBorder="1" applyAlignment="1" applyProtection="1">
      <alignment horizontal="left" vertical="center"/>
      <protection locked="0"/>
    </xf>
    <xf numFmtId="0" fontId="22" fillId="8" borderId="16" xfId="4" applyFont="1" applyFill="1" applyBorder="1" applyAlignment="1" applyProtection="1">
      <alignment horizontal="left" vertical="center"/>
      <protection locked="0"/>
    </xf>
    <xf numFmtId="0" fontId="23" fillId="8" borderId="18" xfId="4" applyFont="1" applyFill="1" applyBorder="1" applyAlignment="1" applyProtection="1">
      <alignment horizontal="left" vertical="top"/>
      <protection locked="0"/>
    </xf>
    <xf numFmtId="0" fontId="23" fillId="8" borderId="12" xfId="4" applyFont="1" applyFill="1" applyBorder="1" applyAlignment="1" applyProtection="1">
      <alignment horizontal="left" vertical="top"/>
      <protection locked="0"/>
    </xf>
    <xf numFmtId="0" fontId="0" fillId="0" borderId="0" xfId="0" applyAlignment="1">
      <alignment horizontal="center" vertical="center"/>
    </xf>
    <xf numFmtId="0" fontId="23" fillId="9" borderId="12" xfId="4" applyFont="1" applyFill="1" applyBorder="1" applyAlignment="1" applyProtection="1">
      <alignment horizontal="left" vertical="top"/>
      <protection locked="0"/>
    </xf>
    <xf numFmtId="0" fontId="5" fillId="2" borderId="3" xfId="0" applyFont="1" applyFill="1" applyBorder="1" applyAlignment="1" applyProtection="1">
      <alignment horizontal="center" vertical="center" wrapText="1"/>
      <protection hidden="1"/>
    </xf>
    <xf numFmtId="0" fontId="15" fillId="10" borderId="0" xfId="4" applyFont="1" applyFill="1">
      <alignment vertical="center"/>
    </xf>
    <xf numFmtId="0" fontId="15" fillId="14" borderId="0" xfId="4" applyFont="1" applyFill="1">
      <alignment vertical="center"/>
    </xf>
    <xf numFmtId="0" fontId="15" fillId="18" borderId="0" xfId="4" applyFont="1" applyFill="1">
      <alignment vertical="center"/>
    </xf>
    <xf numFmtId="0" fontId="15" fillId="19" borderId="0" xfId="4" applyFont="1" applyFill="1">
      <alignment vertical="center"/>
    </xf>
    <xf numFmtId="0" fontId="15" fillId="20" borderId="0" xfId="4" applyFont="1" applyFill="1">
      <alignment vertical="center"/>
    </xf>
    <xf numFmtId="0" fontId="15" fillId="21" borderId="0" xfId="4" applyFont="1" applyFill="1">
      <alignment vertical="center"/>
    </xf>
    <xf numFmtId="0" fontId="0" fillId="10" borderId="29" xfId="0" applyFill="1" applyBorder="1" applyAlignment="1" applyProtection="1">
      <alignment horizontal="left"/>
      <protection locked="0" hidden="1"/>
    </xf>
    <xf numFmtId="0" fontId="0" fillId="10" borderId="29" xfId="0" applyFill="1" applyBorder="1"/>
    <xf numFmtId="0" fontId="3" fillId="10" borderId="30" xfId="0" applyFont="1" applyFill="1" applyBorder="1" applyAlignment="1" applyProtection="1">
      <alignment horizontal="left"/>
      <protection locked="0" hidden="1"/>
    </xf>
    <xf numFmtId="0" fontId="0" fillId="10" borderId="30" xfId="0" applyFill="1" applyBorder="1"/>
    <xf numFmtId="0" fontId="0" fillId="14" borderId="29" xfId="0" applyFill="1" applyBorder="1" applyProtection="1">
      <protection hidden="1"/>
    </xf>
    <xf numFmtId="0" fontId="0" fillId="14" borderId="30" xfId="0" applyFill="1" applyBorder="1" applyProtection="1">
      <protection hidden="1"/>
    </xf>
    <xf numFmtId="0" fontId="0" fillId="14" borderId="29" xfId="0" applyFill="1" applyBorder="1"/>
    <xf numFmtId="0" fontId="0" fillId="14" borderId="30" xfId="0" applyFill="1" applyBorder="1"/>
    <xf numFmtId="0" fontId="1" fillId="0" borderId="0" xfId="4" applyFont="1" applyAlignment="1">
      <alignment horizontal="center" vertical="center"/>
    </xf>
    <xf numFmtId="0" fontId="19" fillId="9" borderId="1" xfId="4" applyFont="1" applyFill="1" applyBorder="1" applyAlignment="1">
      <alignment horizontal="center" textRotation="90" wrapText="1"/>
    </xf>
    <xf numFmtId="0" fontId="7" fillId="10" borderId="16" xfId="0" applyFont="1" applyFill="1" applyBorder="1" applyAlignment="1" applyProtection="1">
      <alignment horizontal="center" vertical="center" wrapText="1"/>
      <protection hidden="1"/>
    </xf>
    <xf numFmtId="0" fontId="9" fillId="14" borderId="0" xfId="0" applyFont="1" applyFill="1" applyBorder="1" applyAlignment="1" applyProtection="1">
      <alignment horizontal="center" vertical="center" wrapText="1"/>
      <protection hidden="1"/>
    </xf>
    <xf numFmtId="0" fontId="3" fillId="20" borderId="25" xfId="0" applyFont="1" applyFill="1" applyBorder="1" applyAlignment="1" applyProtection="1">
      <alignment horizontal="center" vertical="center" wrapText="1"/>
      <protection hidden="1"/>
    </xf>
    <xf numFmtId="0" fontId="3" fillId="20" borderId="27" xfId="0" applyFont="1" applyFill="1" applyBorder="1" applyAlignment="1" applyProtection="1">
      <alignment horizontal="center" vertical="center" wrapText="1"/>
      <protection hidden="1"/>
    </xf>
    <xf numFmtId="0" fontId="0" fillId="10" borderId="12" xfId="0" applyFill="1" applyBorder="1" applyAlignment="1" applyProtection="1">
      <alignment horizontal="left"/>
      <protection locked="0" hidden="1"/>
    </xf>
    <xf numFmtId="0" fontId="0" fillId="10" borderId="37" xfId="0" applyFill="1" applyBorder="1" applyAlignment="1" applyProtection="1">
      <alignment horizontal="left"/>
      <protection locked="0" hidden="1"/>
    </xf>
    <xf numFmtId="0" fontId="0" fillId="10" borderId="38" xfId="0" applyFill="1" applyBorder="1" applyAlignment="1" applyProtection="1">
      <alignment horizontal="left"/>
      <protection locked="0" hidden="1"/>
    </xf>
    <xf numFmtId="0" fontId="0" fillId="10" borderId="39" xfId="0" applyFill="1" applyBorder="1" applyAlignment="1" applyProtection="1">
      <alignment horizontal="left"/>
      <protection locked="0" hidden="1"/>
    </xf>
    <xf numFmtId="0" fontId="0" fillId="14" borderId="38" xfId="0" applyFill="1" applyBorder="1" applyProtection="1">
      <protection hidden="1"/>
    </xf>
    <xf numFmtId="0" fontId="0" fillId="18" borderId="38" xfId="0" applyFill="1" applyBorder="1"/>
    <xf numFmtId="0" fontId="0" fillId="19" borderId="38" xfId="0" applyFill="1" applyBorder="1"/>
    <xf numFmtId="0" fontId="0" fillId="20" borderId="38" xfId="0" applyFill="1" applyBorder="1" applyProtection="1">
      <protection hidden="1"/>
    </xf>
    <xf numFmtId="0" fontId="1" fillId="0" borderId="0" xfId="0" applyFont="1" applyAlignment="1">
      <alignment horizontal="center" vertical="center" wrapText="1"/>
    </xf>
    <xf numFmtId="0" fontId="0" fillId="10" borderId="41" xfId="0" applyFill="1" applyBorder="1"/>
    <xf numFmtId="0" fontId="0" fillId="10" borderId="34" xfId="0" applyFill="1" applyBorder="1" applyAlignment="1" applyProtection="1">
      <alignment horizontal="left"/>
      <protection locked="0" hidden="1"/>
    </xf>
    <xf numFmtId="0" fontId="0" fillId="14" borderId="34" xfId="0" applyFill="1" applyBorder="1" applyProtection="1">
      <protection hidden="1"/>
    </xf>
    <xf numFmtId="0" fontId="0" fillId="14" borderId="41" xfId="0" applyFill="1" applyBorder="1"/>
    <xf numFmtId="0" fontId="0" fillId="14" borderId="12" xfId="0" applyFill="1" applyBorder="1" applyProtection="1">
      <protection hidden="1"/>
    </xf>
    <xf numFmtId="0" fontId="0" fillId="19" borderId="12" xfId="0" applyFill="1" applyBorder="1"/>
    <xf numFmtId="0" fontId="0" fillId="20" borderId="12" xfId="0" applyFill="1" applyBorder="1" applyProtection="1">
      <protection hidden="1"/>
    </xf>
    <xf numFmtId="0" fontId="0" fillId="21" borderId="12" xfId="0" applyFill="1" applyBorder="1" applyProtection="1">
      <protection hidden="1"/>
    </xf>
    <xf numFmtId="0" fontId="1" fillId="0" borderId="0" xfId="0" applyFont="1"/>
    <xf numFmtId="0" fontId="1" fillId="0" borderId="0" xfId="0" applyFont="1" applyFill="1" applyBorder="1"/>
    <xf numFmtId="0" fontId="1" fillId="0" borderId="0" xfId="0" applyFont="1" applyAlignment="1">
      <alignment vertical="center"/>
    </xf>
    <xf numFmtId="0" fontId="1" fillId="0" borderId="0" xfId="0" applyFont="1" applyFill="1" applyBorder="1" applyAlignment="1">
      <alignment vertical="center"/>
    </xf>
    <xf numFmtId="0" fontId="0" fillId="18" borderId="12" xfId="0" applyFill="1" applyBorder="1"/>
    <xf numFmtId="0" fontId="1" fillId="0" borderId="0" xfId="0" applyFont="1" applyAlignment="1">
      <alignment horizontal="left" vertical="center"/>
    </xf>
    <xf numFmtId="0" fontId="0" fillId="14" borderId="34" xfId="0" applyFill="1" applyBorder="1" applyAlignment="1" applyProtection="1">
      <alignment horizontal="left"/>
      <protection locked="0" hidden="1"/>
    </xf>
    <xf numFmtId="0" fontId="0" fillId="14" borderId="41" xfId="0" applyFill="1" applyBorder="1" applyAlignment="1" applyProtection="1">
      <alignment horizontal="left"/>
      <protection locked="0" hidden="1"/>
    </xf>
    <xf numFmtId="0" fontId="0" fillId="14" borderId="11" xfId="0" applyFill="1" applyBorder="1" applyProtection="1">
      <protection hidden="1"/>
    </xf>
    <xf numFmtId="0" fontId="0" fillId="14" borderId="18" xfId="0" applyFill="1" applyBorder="1" applyProtection="1">
      <protection hidden="1"/>
    </xf>
    <xf numFmtId="0" fontId="3" fillId="14" borderId="10" xfId="0" applyFont="1" applyFill="1" applyBorder="1" applyAlignment="1" applyProtection="1">
      <alignment horizontal="center" vertical="center" wrapText="1"/>
      <protection hidden="1"/>
    </xf>
    <xf numFmtId="0" fontId="0" fillId="14" borderId="55" xfId="0" applyFill="1" applyBorder="1" applyAlignment="1" applyProtection="1">
      <alignment horizontal="left"/>
      <protection locked="0" hidden="1"/>
    </xf>
    <xf numFmtId="0" fontId="0" fillId="10" borderId="18" xfId="0" applyFill="1" applyBorder="1" applyAlignment="1" applyProtection="1">
      <alignment horizontal="left"/>
      <protection locked="0" hidden="1"/>
    </xf>
    <xf numFmtId="0" fontId="0" fillId="10" borderId="11" xfId="0" applyFill="1" applyBorder="1" applyAlignment="1" applyProtection="1">
      <alignment horizontal="left"/>
      <protection locked="0" hidden="1"/>
    </xf>
    <xf numFmtId="0" fontId="0" fillId="10" borderId="15" xfId="0" applyFill="1" applyBorder="1" applyAlignment="1" applyProtection="1">
      <alignment horizontal="left"/>
      <protection locked="0" hidden="1"/>
    </xf>
    <xf numFmtId="0" fontId="0" fillId="10" borderId="17" xfId="0" applyFill="1" applyBorder="1"/>
    <xf numFmtId="0" fontId="3" fillId="10" borderId="34" xfId="0" applyFont="1" applyFill="1" applyBorder="1" applyAlignment="1" applyProtection="1">
      <alignment horizontal="left"/>
      <protection locked="0" hidden="1"/>
    </xf>
    <xf numFmtId="0" fontId="3" fillId="10" borderId="12" xfId="0" applyFont="1" applyFill="1" applyBorder="1" applyAlignment="1" applyProtection="1">
      <alignment horizontal="left" vertical="center" indent="2"/>
      <protection locked="0" hidden="1"/>
    </xf>
    <xf numFmtId="0" fontId="5" fillId="2" borderId="54" xfId="0" applyFont="1" applyFill="1" applyBorder="1" applyAlignment="1" applyProtection="1">
      <alignment horizontal="center" vertical="center" wrapText="1"/>
      <protection hidden="1"/>
    </xf>
    <xf numFmtId="0" fontId="0" fillId="10" borderId="41" xfId="0" applyFill="1" applyBorder="1" applyAlignment="1" applyProtection="1">
      <alignment horizontal="left"/>
      <protection locked="0" hidden="1"/>
    </xf>
    <xf numFmtId="0" fontId="3" fillId="10" borderId="12" xfId="0" applyFont="1" applyFill="1" applyBorder="1" applyAlignment="1" applyProtection="1">
      <alignment horizontal="center" vertical="center"/>
      <protection locked="0" hidden="1"/>
    </xf>
    <xf numFmtId="0" fontId="0" fillId="10" borderId="55" xfId="0" applyFill="1" applyBorder="1" applyAlignment="1" applyProtection="1">
      <alignment horizontal="left"/>
      <protection locked="0" hidden="1"/>
    </xf>
    <xf numFmtId="0" fontId="9" fillId="14" borderId="39" xfId="0" applyFont="1" applyFill="1" applyBorder="1" applyAlignment="1" applyProtection="1">
      <alignment horizontal="center" vertical="center" wrapText="1"/>
      <protection hidden="1"/>
    </xf>
    <xf numFmtId="0" fontId="0" fillId="18" borderId="34" xfId="0" applyFill="1" applyBorder="1" applyAlignment="1" applyProtection="1">
      <alignment horizontal="left"/>
      <protection locked="0" hidden="1"/>
    </xf>
    <xf numFmtId="0" fontId="3" fillId="18" borderId="10" xfId="0" applyFont="1" applyFill="1" applyBorder="1" applyAlignment="1" applyProtection="1">
      <alignment horizontal="center" vertical="center" wrapText="1"/>
      <protection hidden="1"/>
    </xf>
    <xf numFmtId="0" fontId="0" fillId="18" borderId="41" xfId="0" applyFill="1" applyBorder="1"/>
    <xf numFmtId="0" fontId="0" fillId="18" borderId="55" xfId="0" applyFill="1" applyBorder="1" applyAlignment="1" applyProtection="1">
      <alignment horizontal="left"/>
      <protection locked="0" hidden="1"/>
    </xf>
    <xf numFmtId="0" fontId="0" fillId="18" borderId="41" xfId="0" applyFill="1" applyBorder="1" applyAlignment="1" applyProtection="1">
      <alignment horizontal="left"/>
      <protection locked="0" hidden="1"/>
    </xf>
    <xf numFmtId="0" fontId="0" fillId="18" borderId="11" xfId="0" applyFill="1" applyBorder="1"/>
    <xf numFmtId="0" fontId="0" fillId="18" borderId="15" xfId="0" applyFill="1" applyBorder="1" applyProtection="1">
      <protection hidden="1"/>
    </xf>
    <xf numFmtId="0" fontId="0" fillId="18" borderId="17" xfId="0" applyFill="1" applyBorder="1"/>
    <xf numFmtId="0" fontId="0" fillId="18" borderId="34" xfId="0" applyFill="1" applyBorder="1" applyProtection="1">
      <protection hidden="1"/>
    </xf>
    <xf numFmtId="0" fontId="0" fillId="18" borderId="34" xfId="0" applyFill="1" applyBorder="1" applyAlignment="1" applyProtection="1">
      <alignment horizontal="left"/>
      <protection hidden="1"/>
    </xf>
    <xf numFmtId="0" fontId="0" fillId="18" borderId="18" xfId="0" applyFill="1" applyBorder="1"/>
    <xf numFmtId="0" fontId="9" fillId="18" borderId="39" xfId="0" applyFont="1" applyFill="1" applyBorder="1" applyAlignment="1" applyProtection="1">
      <alignment horizontal="center" vertical="center" wrapText="1"/>
      <protection hidden="1"/>
    </xf>
    <xf numFmtId="0" fontId="0" fillId="19" borderId="34" xfId="0" applyFill="1" applyBorder="1" applyAlignment="1" applyProtection="1">
      <alignment horizontal="left"/>
      <protection locked="0" hidden="1"/>
    </xf>
    <xf numFmtId="0" fontId="3" fillId="19" borderId="10" xfId="0" applyFont="1" applyFill="1" applyBorder="1" applyAlignment="1" applyProtection="1">
      <alignment horizontal="center" vertical="center" wrapText="1"/>
      <protection hidden="1"/>
    </xf>
    <xf numFmtId="0" fontId="0" fillId="19" borderId="41" xfId="0" applyFill="1" applyBorder="1"/>
    <xf numFmtId="0" fontId="0" fillId="19" borderId="55" xfId="0" applyFill="1" applyBorder="1" applyAlignment="1" applyProtection="1">
      <alignment horizontal="left"/>
      <protection locked="0" hidden="1"/>
    </xf>
    <xf numFmtId="0" fontId="0" fillId="19" borderId="41" xfId="0" applyFill="1" applyBorder="1" applyAlignment="1" applyProtection="1">
      <alignment horizontal="left"/>
      <protection locked="0" hidden="1"/>
    </xf>
    <xf numFmtId="0" fontId="0" fillId="19" borderId="15" xfId="0" applyFill="1" applyBorder="1" applyProtection="1">
      <protection hidden="1"/>
    </xf>
    <xf numFmtId="0" fontId="0" fillId="19" borderId="17" xfId="0" applyFill="1" applyBorder="1"/>
    <xf numFmtId="0" fontId="0" fillId="19" borderId="34" xfId="0" applyFill="1" applyBorder="1" applyProtection="1">
      <protection hidden="1"/>
    </xf>
    <xf numFmtId="0" fontId="0" fillId="19" borderId="34" xfId="0" applyFill="1" applyBorder="1" applyAlignment="1" applyProtection="1">
      <alignment horizontal="left"/>
      <protection hidden="1"/>
    </xf>
    <xf numFmtId="0" fontId="0" fillId="19" borderId="18" xfId="0" applyFill="1" applyBorder="1"/>
    <xf numFmtId="0" fontId="0" fillId="19" borderId="11" xfId="0" applyFill="1" applyBorder="1"/>
    <xf numFmtId="0" fontId="3" fillId="20" borderId="10" xfId="0" applyFont="1" applyFill="1" applyBorder="1" applyAlignment="1" applyProtection="1">
      <alignment horizontal="center" vertical="center" wrapText="1"/>
      <protection hidden="1"/>
    </xf>
    <xf numFmtId="0" fontId="0" fillId="20" borderId="15" xfId="0" applyFill="1" applyBorder="1" applyProtection="1">
      <protection hidden="1"/>
    </xf>
    <xf numFmtId="0" fontId="0" fillId="20" borderId="17" xfId="0" applyFill="1" applyBorder="1"/>
    <xf numFmtId="0" fontId="0" fillId="20" borderId="34" xfId="0" applyFill="1" applyBorder="1" applyProtection="1">
      <protection hidden="1"/>
    </xf>
    <xf numFmtId="0" fontId="0" fillId="20" borderId="41" xfId="0" applyFill="1" applyBorder="1"/>
    <xf numFmtId="0" fontId="0" fillId="20" borderId="41" xfId="0" applyFill="1" applyBorder="1" applyProtection="1">
      <protection hidden="1"/>
    </xf>
    <xf numFmtId="0" fontId="0" fillId="20" borderId="34" xfId="0" applyFill="1" applyBorder="1" applyAlignment="1" applyProtection="1">
      <alignment horizontal="left"/>
      <protection locked="0" hidden="1"/>
    </xf>
    <xf numFmtId="0" fontId="0" fillId="20" borderId="41" xfId="0" applyFill="1" applyBorder="1" applyAlignment="1" applyProtection="1">
      <alignment horizontal="left"/>
      <protection locked="0" hidden="1"/>
    </xf>
    <xf numFmtId="0" fontId="0" fillId="20" borderId="18" xfId="0" applyFill="1" applyBorder="1" applyProtection="1">
      <protection hidden="1"/>
    </xf>
    <xf numFmtId="0" fontId="0" fillId="20" borderId="11" xfId="0" applyFill="1" applyBorder="1" applyProtection="1">
      <protection hidden="1"/>
    </xf>
    <xf numFmtId="0" fontId="0" fillId="20" borderId="55" xfId="0" applyFill="1" applyBorder="1" applyAlignment="1" applyProtection="1">
      <alignment horizontal="left"/>
      <protection locked="0" hidden="1"/>
    </xf>
    <xf numFmtId="0" fontId="0" fillId="21" borderId="34" xfId="0" applyFill="1" applyBorder="1" applyAlignment="1" applyProtection="1">
      <alignment horizontal="left"/>
      <protection locked="0" hidden="1"/>
    </xf>
    <xf numFmtId="0" fontId="3" fillId="21" borderId="10" xfId="0" applyFont="1" applyFill="1" applyBorder="1" applyAlignment="1" applyProtection="1">
      <alignment horizontal="center" vertical="center" wrapText="1"/>
      <protection hidden="1"/>
    </xf>
    <xf numFmtId="0" fontId="0" fillId="21" borderId="41" xfId="0" applyFill="1" applyBorder="1"/>
    <xf numFmtId="0" fontId="0" fillId="21" borderId="41" xfId="0" applyFill="1" applyBorder="1" applyAlignment="1" applyProtection="1">
      <alignment horizontal="left"/>
      <protection locked="0" hidden="1"/>
    </xf>
    <xf numFmtId="0" fontId="0" fillId="21" borderId="18" xfId="0" applyFill="1" applyBorder="1" applyProtection="1">
      <protection hidden="1"/>
    </xf>
    <xf numFmtId="0" fontId="0" fillId="21" borderId="11" xfId="0" applyFill="1" applyBorder="1" applyProtection="1">
      <protection hidden="1"/>
    </xf>
    <xf numFmtId="0" fontId="0" fillId="21" borderId="15" xfId="0" applyFill="1" applyBorder="1" applyProtection="1">
      <protection hidden="1"/>
    </xf>
    <xf numFmtId="0" fontId="0" fillId="21" borderId="17" xfId="0" applyFill="1" applyBorder="1"/>
    <xf numFmtId="0" fontId="0" fillId="21" borderId="34" xfId="0" applyFill="1" applyBorder="1" applyProtection="1">
      <protection hidden="1"/>
    </xf>
    <xf numFmtId="0" fontId="0" fillId="21" borderId="41" xfId="0" applyFill="1" applyBorder="1" applyProtection="1">
      <protection hidden="1"/>
    </xf>
    <xf numFmtId="0" fontId="0" fillId="21" borderId="18" xfId="0" applyFill="1" applyBorder="1" applyAlignment="1" applyProtection="1">
      <alignment horizontal="left"/>
      <protection locked="0" hidden="1"/>
    </xf>
    <xf numFmtId="0" fontId="3" fillId="10" borderId="12" xfId="0" applyFont="1" applyFill="1" applyBorder="1" applyAlignment="1" applyProtection="1">
      <alignment horizontal="left" vertical="center"/>
      <protection locked="0" hidden="1"/>
    </xf>
    <xf numFmtId="0" fontId="7" fillId="20" borderId="16" xfId="0" applyFont="1" applyFill="1" applyBorder="1" applyAlignment="1" applyProtection="1">
      <alignment horizontal="center" vertical="center"/>
      <protection hidden="1"/>
    </xf>
    <xf numFmtId="0" fontId="0" fillId="0" borderId="0" xfId="0" applyAlignment="1"/>
    <xf numFmtId="0" fontId="0" fillId="0" borderId="0" xfId="0" applyAlignment="1">
      <alignment horizontal="left"/>
    </xf>
    <xf numFmtId="0" fontId="22" fillId="9" borderId="16" xfId="4" applyFont="1" applyFill="1" applyBorder="1" applyAlignment="1" applyProtection="1">
      <alignment horizontal="left" vertical="center"/>
      <protection locked="0"/>
    </xf>
    <xf numFmtId="0" fontId="6" fillId="13" borderId="1" xfId="0" applyFont="1" applyFill="1" applyBorder="1" applyAlignment="1" applyProtection="1">
      <alignment horizontal="left" vertical="center" wrapText="1"/>
      <protection hidden="1"/>
    </xf>
    <xf numFmtId="0" fontId="0" fillId="0" borderId="0" xfId="0" applyFill="1" applyBorder="1" applyProtection="1">
      <protection hidden="1"/>
    </xf>
    <xf numFmtId="0" fontId="1"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vertical="center" wrapText="1"/>
      <protection hidden="1"/>
    </xf>
    <xf numFmtId="0" fontId="6" fillId="16" borderId="1" xfId="0" applyFont="1" applyFill="1" applyBorder="1" applyAlignment="1" applyProtection="1">
      <alignment vertical="center" wrapText="1"/>
      <protection hidden="1"/>
    </xf>
    <xf numFmtId="0" fontId="4" fillId="0" borderId="0" xfId="0" applyFont="1"/>
    <xf numFmtId="0" fontId="6" fillId="10" borderId="31" xfId="0" applyFont="1" applyFill="1" applyBorder="1" applyAlignment="1" applyProtection="1">
      <alignment horizontal="center"/>
      <protection locked="0" hidden="1"/>
    </xf>
    <xf numFmtId="0" fontId="6" fillId="14" borderId="31" xfId="0" applyFont="1" applyFill="1" applyBorder="1" applyAlignment="1" applyProtection="1">
      <alignment horizontal="center"/>
      <protection locked="0" hidden="1"/>
    </xf>
    <xf numFmtId="0" fontId="6" fillId="18" borderId="31" xfId="0" applyFont="1" applyFill="1" applyBorder="1" applyAlignment="1" applyProtection="1">
      <alignment horizontal="center"/>
      <protection locked="0" hidden="1"/>
    </xf>
    <xf numFmtId="0" fontId="6" fillId="19" borderId="31" xfId="0" applyFont="1" applyFill="1" applyBorder="1" applyAlignment="1" applyProtection="1">
      <alignment horizontal="center"/>
      <protection locked="0" hidden="1"/>
    </xf>
    <xf numFmtId="0" fontId="6" fillId="20" borderId="31" xfId="0" applyFont="1" applyFill="1" applyBorder="1" applyAlignment="1" applyProtection="1">
      <alignment horizontal="center"/>
      <protection locked="0" hidden="1"/>
    </xf>
    <xf numFmtId="0" fontId="6" fillId="21" borderId="31" xfId="0" applyFont="1" applyFill="1" applyBorder="1" applyAlignment="1" applyProtection="1">
      <alignment horizontal="center"/>
      <protection locked="0" hidden="1"/>
    </xf>
    <xf numFmtId="0" fontId="7" fillId="0" borderId="0" xfId="0" applyFont="1" applyAlignment="1">
      <alignment horizontal="left" indent="1"/>
    </xf>
    <xf numFmtId="0" fontId="1" fillId="0" borderId="0" xfId="0" applyFont="1" applyAlignment="1">
      <alignment horizontal="right" vertical="center"/>
    </xf>
    <xf numFmtId="0" fontId="3" fillId="0" borderId="2" xfId="0" applyFont="1" applyBorder="1"/>
    <xf numFmtId="0" fontId="0" fillId="10" borderId="12" xfId="0" applyFill="1" applyBorder="1" applyAlignment="1" applyProtection="1">
      <alignment horizontal="left" vertical="center"/>
      <protection locked="0" hidden="1"/>
    </xf>
    <xf numFmtId="0" fontId="0" fillId="14" borderId="12" xfId="0" applyFill="1" applyBorder="1" applyAlignment="1" applyProtection="1">
      <alignment horizontal="left" vertical="center"/>
      <protection hidden="1"/>
    </xf>
    <xf numFmtId="0" fontId="0" fillId="14" borderId="12" xfId="0" applyFill="1" applyBorder="1" applyAlignment="1" applyProtection="1">
      <alignment vertical="center"/>
      <protection hidden="1"/>
    </xf>
    <xf numFmtId="0" fontId="0" fillId="18" borderId="12" xfId="0" applyFill="1" applyBorder="1" applyAlignment="1">
      <alignment horizontal="left" vertical="center"/>
    </xf>
    <xf numFmtId="0" fontId="0" fillId="18" borderId="38" xfId="0" applyFill="1" applyBorder="1" applyAlignment="1">
      <alignment vertical="center"/>
    </xf>
    <xf numFmtId="0" fontId="0" fillId="19" borderId="12" xfId="0" applyFill="1" applyBorder="1" applyAlignment="1">
      <alignment horizontal="left" vertical="center"/>
    </xf>
    <xf numFmtId="0" fontId="0" fillId="19" borderId="38" xfId="0" applyFill="1" applyBorder="1" applyAlignment="1">
      <alignment vertical="center"/>
    </xf>
    <xf numFmtId="0" fontId="0" fillId="21" borderId="12" xfId="0" applyFill="1" applyBorder="1" applyAlignment="1" applyProtection="1">
      <alignment horizontal="left" vertical="center"/>
      <protection hidden="1"/>
    </xf>
    <xf numFmtId="0" fontId="0" fillId="21" borderId="12" xfId="0"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0" fontId="0" fillId="0" borderId="0" xfId="0" applyFill="1" applyBorder="1" applyAlignment="1" applyProtection="1">
      <alignment vertical="center"/>
      <protection hidden="1"/>
    </xf>
    <xf numFmtId="0" fontId="0" fillId="0" borderId="0" xfId="0" applyAlignment="1">
      <alignment vertical="center"/>
    </xf>
    <xf numFmtId="0" fontId="0" fillId="0" borderId="0" xfId="0" applyAlignment="1">
      <alignment horizontal="left" vertical="center"/>
    </xf>
    <xf numFmtId="0" fontId="0" fillId="9" borderId="15" xfId="0" applyFill="1" applyBorder="1"/>
    <xf numFmtId="0" fontId="0" fillId="9" borderId="17" xfId="0" applyFill="1" applyBorder="1"/>
    <xf numFmtId="0" fontId="0" fillId="9" borderId="34" xfId="0" applyFill="1" applyBorder="1"/>
    <xf numFmtId="0" fontId="0" fillId="9" borderId="41" xfId="0" applyFill="1" applyBorder="1"/>
    <xf numFmtId="0" fontId="0" fillId="10" borderId="34" xfId="0" applyFill="1" applyBorder="1"/>
    <xf numFmtId="0" fontId="0" fillId="10" borderId="18" xfId="0" applyFill="1" applyBorder="1"/>
    <xf numFmtId="0" fontId="0" fillId="10" borderId="11" xfId="0" applyFill="1" applyBorder="1"/>
    <xf numFmtId="0" fontId="25" fillId="9" borderId="60" xfId="0" applyFont="1" applyFill="1" applyBorder="1" applyAlignment="1">
      <alignment horizontal="left" vertical="center"/>
    </xf>
    <xf numFmtId="0" fontId="25" fillId="9" borderId="43" xfId="0" applyFont="1" applyFill="1" applyBorder="1" applyAlignment="1">
      <alignment horizontal="center" vertical="center"/>
    </xf>
    <xf numFmtId="0" fontId="0" fillId="9" borderId="43" xfId="0" applyFill="1" applyBorder="1" applyAlignment="1">
      <alignment vertical="center"/>
    </xf>
    <xf numFmtId="0" fontId="25" fillId="9" borderId="65" xfId="0" applyFont="1" applyFill="1" applyBorder="1" applyAlignment="1">
      <alignment horizontal="center" vertical="center"/>
    </xf>
    <xf numFmtId="0" fontId="0" fillId="10" borderId="15" xfId="0" applyFill="1" applyBorder="1"/>
    <xf numFmtId="0" fontId="25" fillId="10" borderId="16" xfId="0" applyFont="1" applyFill="1" applyBorder="1" applyAlignment="1">
      <alignment horizontal="center" vertical="center"/>
    </xf>
    <xf numFmtId="0" fontId="0" fillId="10" borderId="16" xfId="0" applyFill="1" applyBorder="1" applyAlignment="1">
      <alignment vertical="center"/>
    </xf>
    <xf numFmtId="0" fontId="7" fillId="10" borderId="15" xfId="0" applyFont="1" applyFill="1" applyBorder="1" applyAlignment="1" applyProtection="1">
      <alignment horizontal="left" vertical="center"/>
      <protection hidden="1"/>
    </xf>
    <xf numFmtId="0" fontId="7" fillId="10" borderId="16" xfId="0" applyFont="1" applyFill="1" applyBorder="1" applyAlignment="1" applyProtection="1">
      <alignment horizontal="center" vertical="center"/>
      <protection hidden="1"/>
    </xf>
    <xf numFmtId="0" fontId="7" fillId="10" borderId="17" xfId="0" applyFont="1" applyFill="1" applyBorder="1" applyAlignment="1" applyProtection="1">
      <alignment horizontal="center" vertical="center"/>
      <protection hidden="1"/>
    </xf>
    <xf numFmtId="0" fontId="25" fillId="10" borderId="16" xfId="0" applyFont="1" applyFill="1" applyBorder="1" applyAlignment="1">
      <alignment horizontal="left" vertical="center"/>
    </xf>
    <xf numFmtId="0" fontId="0" fillId="14" borderId="15" xfId="0" applyFill="1" applyBorder="1"/>
    <xf numFmtId="0" fontId="7" fillId="14" borderId="16" xfId="0" applyFont="1" applyFill="1" applyBorder="1" applyAlignment="1" applyProtection="1">
      <alignment horizontal="center" vertical="center"/>
      <protection hidden="1"/>
    </xf>
    <xf numFmtId="0" fontId="0" fillId="14" borderId="17" xfId="0" applyFill="1" applyBorder="1"/>
    <xf numFmtId="0" fontId="0" fillId="14" borderId="34" xfId="0" applyFill="1" applyBorder="1"/>
    <xf numFmtId="0" fontId="0" fillId="14" borderId="18" xfId="0" applyFill="1" applyBorder="1"/>
    <xf numFmtId="0" fontId="0" fillId="14" borderId="11" xfId="0" applyFill="1" applyBorder="1"/>
    <xf numFmtId="0" fontId="7" fillId="14" borderId="15" xfId="0" applyFont="1" applyFill="1" applyBorder="1" applyAlignment="1" applyProtection="1">
      <alignment horizontal="left" vertical="center"/>
      <protection hidden="1"/>
    </xf>
    <xf numFmtId="0" fontId="7" fillId="14" borderId="17" xfId="0" applyFont="1" applyFill="1" applyBorder="1" applyAlignment="1" applyProtection="1">
      <alignment horizontal="center" vertical="center"/>
      <protection hidden="1"/>
    </xf>
    <xf numFmtId="0" fontId="0" fillId="14" borderId="16" xfId="0" applyFill="1" applyBorder="1" applyAlignment="1" applyProtection="1">
      <alignment horizontal="left" vertical="center"/>
      <protection locked="0" hidden="1"/>
    </xf>
    <xf numFmtId="0" fontId="3" fillId="14" borderId="16" xfId="0" applyFont="1" applyFill="1" applyBorder="1" applyAlignment="1" applyProtection="1">
      <alignment horizontal="left" vertical="center"/>
      <protection locked="0" hidden="1"/>
    </xf>
    <xf numFmtId="0" fontId="3" fillId="14" borderId="16" xfId="0" applyFont="1" applyFill="1" applyBorder="1" applyAlignment="1" applyProtection="1">
      <alignment horizontal="center" vertical="center"/>
      <protection locked="0" hidden="1"/>
    </xf>
    <xf numFmtId="0" fontId="0" fillId="19" borderId="16" xfId="0" applyFill="1" applyBorder="1" applyAlignment="1">
      <alignment vertical="center"/>
    </xf>
    <xf numFmtId="0" fontId="0" fillId="20" borderId="0" xfId="0" applyFill="1" applyBorder="1" applyAlignment="1" applyProtection="1">
      <alignment horizontal="left" vertical="center"/>
      <protection hidden="1"/>
    </xf>
    <xf numFmtId="0" fontId="0" fillId="20" borderId="16" xfId="0" applyFill="1" applyBorder="1" applyAlignment="1" applyProtection="1">
      <alignment vertical="center"/>
      <protection hidden="1"/>
    </xf>
    <xf numFmtId="0" fontId="0" fillId="18" borderId="15" xfId="0" applyFill="1" applyBorder="1"/>
    <xf numFmtId="0" fontId="0" fillId="18" borderId="16" xfId="0" applyFill="1" applyBorder="1" applyAlignment="1" applyProtection="1">
      <alignment horizontal="left" vertical="center"/>
      <protection hidden="1"/>
    </xf>
    <xf numFmtId="0" fontId="0" fillId="18" borderId="16" xfId="0" applyFill="1" applyBorder="1" applyAlignment="1" applyProtection="1">
      <alignment vertical="center"/>
      <protection hidden="1"/>
    </xf>
    <xf numFmtId="0" fontId="0" fillId="18" borderId="34" xfId="0" applyFill="1" applyBorder="1"/>
    <xf numFmtId="0" fontId="0" fillId="19" borderId="15" xfId="0" applyFill="1" applyBorder="1"/>
    <xf numFmtId="0" fontId="0" fillId="19" borderId="16" xfId="0" applyFill="1" applyBorder="1" applyAlignment="1">
      <alignment horizontal="left" vertical="center"/>
    </xf>
    <xf numFmtId="0" fontId="0" fillId="19" borderId="34" xfId="0" applyFill="1" applyBorder="1"/>
    <xf numFmtId="0" fontId="0" fillId="20" borderId="15" xfId="0" applyFill="1" applyBorder="1"/>
    <xf numFmtId="0" fontId="0" fillId="20" borderId="16" xfId="0" applyFill="1" applyBorder="1" applyAlignment="1">
      <alignment horizontal="left" vertical="center"/>
    </xf>
    <xf numFmtId="0" fontId="0" fillId="20" borderId="16" xfId="0" applyFill="1" applyBorder="1" applyAlignment="1">
      <alignment vertical="center"/>
    </xf>
    <xf numFmtId="0" fontId="0" fillId="20" borderId="34" xfId="0" applyFill="1" applyBorder="1"/>
    <xf numFmtId="0" fontId="0" fillId="21" borderId="18" xfId="0" applyFill="1" applyBorder="1"/>
    <xf numFmtId="0" fontId="0" fillId="21" borderId="38" xfId="0" applyFill="1" applyBorder="1" applyAlignment="1" applyProtection="1">
      <alignment vertical="center"/>
      <protection hidden="1"/>
    </xf>
    <xf numFmtId="0" fontId="0" fillId="21" borderId="11" xfId="0" applyFill="1" applyBorder="1"/>
    <xf numFmtId="0" fontId="0" fillId="21" borderId="38" xfId="0" applyFill="1" applyBorder="1" applyAlignment="1" applyProtection="1">
      <alignment horizontal="left" vertical="center"/>
      <protection hidden="1"/>
    </xf>
    <xf numFmtId="0" fontId="0" fillId="21" borderId="34" xfId="0" applyFill="1" applyBorder="1"/>
    <xf numFmtId="0" fontId="0" fillId="21" borderId="15" xfId="0" applyFill="1" applyBorder="1"/>
    <xf numFmtId="0" fontId="0" fillId="0" borderId="0" xfId="0" applyAlignment="1">
      <alignment horizontal="right" vertical="center"/>
    </xf>
    <xf numFmtId="0" fontId="0" fillId="20" borderId="0" xfId="0" applyFill="1" applyBorder="1" applyProtection="1">
      <protection hidden="1"/>
    </xf>
    <xf numFmtId="0" fontId="0" fillId="21" borderId="0" xfId="0" applyFill="1" applyBorder="1" applyProtection="1">
      <protection hidden="1"/>
    </xf>
    <xf numFmtId="0" fontId="0" fillId="0" borderId="15" xfId="0" applyBorder="1"/>
    <xf numFmtId="0" fontId="0" fillId="0" borderId="16" xfId="0" applyBorder="1"/>
    <xf numFmtId="0" fontId="0" fillId="0" borderId="16" xfId="0" applyBorder="1" applyAlignment="1" applyProtection="1">
      <alignment horizontal="left"/>
      <protection locked="0" hidden="1"/>
    </xf>
    <xf numFmtId="0" fontId="0" fillId="0" borderId="17" xfId="0" applyBorder="1" applyAlignment="1" applyProtection="1">
      <alignment horizontal="left"/>
      <protection locked="0" hidden="1"/>
    </xf>
    <xf numFmtId="0" fontId="0" fillId="23" borderId="34" xfId="0" applyFill="1" applyBorder="1"/>
    <xf numFmtId="0" fontId="0" fillId="23" borderId="0" xfId="0" applyFill="1" applyBorder="1" applyAlignment="1" applyProtection="1">
      <alignment horizontal="left"/>
      <protection locked="0" hidden="1"/>
    </xf>
    <xf numFmtId="0" fontId="0" fillId="23" borderId="41" xfId="0" applyFill="1" applyBorder="1" applyAlignment="1" applyProtection="1">
      <alignment horizontal="left"/>
      <protection locked="0" hidden="1"/>
    </xf>
    <xf numFmtId="0" fontId="0" fillId="23" borderId="18" xfId="0" applyFill="1" applyBorder="1"/>
    <xf numFmtId="0" fontId="0" fillId="23" borderId="12" xfId="0" applyFill="1" applyBorder="1" applyAlignment="1" applyProtection="1">
      <alignment horizontal="left"/>
      <protection locked="0" hidden="1"/>
    </xf>
    <xf numFmtId="0" fontId="0" fillId="23" borderId="11" xfId="0" applyFill="1" applyBorder="1" applyAlignment="1" applyProtection="1">
      <alignment horizontal="left"/>
      <protection locked="0" hidden="1"/>
    </xf>
    <xf numFmtId="0" fontId="6" fillId="23" borderId="12" xfId="0" applyFont="1" applyFill="1" applyBorder="1" applyAlignment="1" applyProtection="1">
      <alignment horizontal="left" vertical="center" wrapText="1" indent="2"/>
      <protection hidden="1"/>
    </xf>
    <xf numFmtId="0" fontId="6" fillId="0" borderId="16" xfId="0" applyFont="1" applyBorder="1" applyAlignment="1">
      <alignment vertical="center"/>
    </xf>
    <xf numFmtId="0" fontId="27" fillId="23" borderId="0" xfId="0" applyFont="1" applyFill="1" applyBorder="1" applyAlignment="1" applyProtection="1">
      <alignment horizontal="left" vertical="center" wrapText="1" indent="2"/>
      <protection hidden="1"/>
    </xf>
    <xf numFmtId="0" fontId="26" fillId="9" borderId="68" xfId="0" applyFont="1" applyFill="1" applyBorder="1" applyAlignment="1" applyProtection="1">
      <alignment horizontal="left" vertical="center"/>
      <protection hidden="1"/>
    </xf>
    <xf numFmtId="0" fontId="24" fillId="9" borderId="69" xfId="0" applyFont="1" applyFill="1" applyBorder="1" applyAlignment="1" applyProtection="1">
      <alignment horizontal="center" vertical="center"/>
      <protection hidden="1"/>
    </xf>
    <xf numFmtId="0" fontId="0" fillId="9" borderId="69" xfId="0" applyFill="1" applyBorder="1"/>
    <xf numFmtId="0" fontId="0" fillId="9" borderId="70" xfId="0" applyFill="1" applyBorder="1"/>
    <xf numFmtId="0" fontId="26" fillId="9" borderId="55" xfId="0" applyFont="1" applyFill="1" applyBorder="1" applyAlignment="1" applyProtection="1">
      <alignment horizontal="left" vertical="center"/>
      <protection hidden="1"/>
    </xf>
    <xf numFmtId="0" fontId="24" fillId="9" borderId="52" xfId="0" applyFont="1" applyFill="1" applyBorder="1" applyAlignment="1" applyProtection="1">
      <alignment horizontal="center" vertical="center"/>
      <protection hidden="1"/>
    </xf>
    <xf numFmtId="0" fontId="0" fillId="9" borderId="52" xfId="0" applyFill="1" applyBorder="1"/>
    <xf numFmtId="0" fontId="0" fillId="9" borderId="53" xfId="0" applyFill="1" applyBorder="1"/>
    <xf numFmtId="0" fontId="0" fillId="0" borderId="0" xfId="0" applyFill="1" applyAlignment="1">
      <alignment horizontal="center" vertical="center"/>
    </xf>
    <xf numFmtId="0" fontId="3" fillId="10" borderId="54" xfId="0" applyFont="1" applyFill="1" applyBorder="1" applyAlignment="1" applyProtection="1">
      <alignment horizontal="center" vertical="center" wrapText="1"/>
      <protection hidden="1"/>
    </xf>
    <xf numFmtId="0" fontId="3" fillId="10" borderId="53" xfId="0" applyFont="1" applyFill="1" applyBorder="1" applyAlignment="1" applyProtection="1">
      <alignment horizontal="center" vertical="center"/>
      <protection locked="0" hidden="1"/>
    </xf>
    <xf numFmtId="0" fontId="0" fillId="0" borderId="0" xfId="0" applyFill="1"/>
    <xf numFmtId="0" fontId="0" fillId="0" borderId="0" xfId="0" applyBorder="1"/>
    <xf numFmtId="0" fontId="0" fillId="0" borderId="0" xfId="0" applyFill="1" applyBorder="1"/>
    <xf numFmtId="0" fontId="0" fillId="0" borderId="0" xfId="0" applyFill="1" applyBorder="1" applyAlignment="1" applyProtection="1">
      <alignment horizontal="left"/>
      <protection locked="0" hidden="1"/>
    </xf>
    <xf numFmtId="0" fontId="0" fillId="0" borderId="0" xfId="0" applyFill="1" applyBorder="1" applyAlignment="1">
      <alignment horizontal="center" vertical="center"/>
    </xf>
    <xf numFmtId="0" fontId="3" fillId="18" borderId="41" xfId="0" applyFont="1" applyFill="1" applyBorder="1" applyAlignment="1" applyProtection="1">
      <alignment horizontal="center" vertical="center" wrapText="1"/>
      <protection hidden="1"/>
    </xf>
    <xf numFmtId="0" fontId="3" fillId="14" borderId="41" xfId="0" applyFont="1" applyFill="1" applyBorder="1" applyAlignment="1" applyProtection="1">
      <alignment horizontal="center" vertical="center" wrapText="1"/>
      <protection hidden="1"/>
    </xf>
    <xf numFmtId="0" fontId="3" fillId="19" borderId="41" xfId="0" applyFont="1" applyFill="1" applyBorder="1" applyAlignment="1" applyProtection="1">
      <alignment horizontal="center" vertical="center" wrapText="1"/>
      <protection hidden="1"/>
    </xf>
    <xf numFmtId="0" fontId="3" fillId="20" borderId="41" xfId="0" applyFont="1" applyFill="1" applyBorder="1" applyAlignment="1" applyProtection="1">
      <alignment horizontal="center" vertical="center" wrapText="1"/>
      <protection hidden="1"/>
    </xf>
    <xf numFmtId="0" fontId="3" fillId="21" borderId="41"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Alignment="1">
      <alignment horizontal="center"/>
    </xf>
    <xf numFmtId="0" fontId="26" fillId="0" borderId="0" xfId="0" applyFont="1" applyFill="1" applyBorder="1" applyAlignment="1" applyProtection="1">
      <alignment horizontal="left" vertical="center"/>
      <protection hidden="1"/>
    </xf>
    <xf numFmtId="0" fontId="24" fillId="0" borderId="0"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18" fillId="9" borderId="16" xfId="0" applyFont="1" applyFill="1" applyBorder="1" applyAlignment="1" applyProtection="1">
      <alignment horizontal="left" vertical="center"/>
      <protection hidden="1"/>
    </xf>
    <xf numFmtId="0" fontId="24" fillId="9" borderId="16" xfId="0" applyFont="1" applyFill="1" applyBorder="1" applyAlignment="1" applyProtection="1">
      <alignment horizontal="center" vertical="center"/>
      <protection hidden="1"/>
    </xf>
    <xf numFmtId="0" fontId="0" fillId="9" borderId="16" xfId="0" applyFill="1" applyBorder="1"/>
    <xf numFmtId="0" fontId="6" fillId="10" borderId="64" xfId="0" applyFont="1" applyFill="1" applyBorder="1" applyAlignment="1" applyProtection="1">
      <alignment horizontal="left" vertical="center"/>
      <protection locked="0" hidden="1"/>
    </xf>
    <xf numFmtId="0" fontId="6" fillId="10" borderId="55" xfId="0" applyFont="1" applyFill="1" applyBorder="1" applyAlignment="1" applyProtection="1">
      <alignment horizontal="left" vertical="center"/>
      <protection locked="0" hidden="1"/>
    </xf>
    <xf numFmtId="0" fontId="7" fillId="18" borderId="68" xfId="0" applyFont="1" applyFill="1" applyBorder="1" applyAlignment="1" applyProtection="1">
      <alignment horizontal="left" vertical="center"/>
      <protection hidden="1"/>
    </xf>
    <xf numFmtId="0" fontId="7" fillId="18" borderId="69" xfId="0" applyFont="1" applyFill="1" applyBorder="1" applyAlignment="1" applyProtection="1">
      <alignment horizontal="center" vertical="center"/>
      <protection hidden="1"/>
    </xf>
    <xf numFmtId="0" fontId="7" fillId="18" borderId="70" xfId="0" applyFont="1" applyFill="1" applyBorder="1" applyAlignment="1" applyProtection="1">
      <alignment horizontal="center" vertical="center"/>
      <protection hidden="1"/>
    </xf>
    <xf numFmtId="0" fontId="7" fillId="19" borderId="68" xfId="0" applyFont="1" applyFill="1" applyBorder="1" applyAlignment="1" applyProtection="1">
      <alignment horizontal="left" vertical="center"/>
      <protection hidden="1"/>
    </xf>
    <xf numFmtId="0" fontId="7" fillId="19" borderId="69" xfId="0" applyFont="1" applyFill="1" applyBorder="1" applyAlignment="1" applyProtection="1">
      <alignment horizontal="center" vertical="center"/>
      <protection hidden="1"/>
    </xf>
    <xf numFmtId="0" fontId="7" fillId="19" borderId="70" xfId="0" applyFont="1" applyFill="1" applyBorder="1" applyAlignment="1" applyProtection="1">
      <alignment horizontal="center" vertical="center"/>
      <protection hidden="1"/>
    </xf>
    <xf numFmtId="0" fontId="7" fillId="20" borderId="15" xfId="0" applyFont="1" applyFill="1" applyBorder="1" applyAlignment="1" applyProtection="1">
      <alignment horizontal="left" vertical="center"/>
      <protection hidden="1"/>
    </xf>
    <xf numFmtId="0" fontId="7" fillId="20" borderId="17" xfId="0" applyFont="1" applyFill="1" applyBorder="1" applyAlignment="1" applyProtection="1">
      <alignment horizontal="center" vertical="center"/>
      <protection hidden="1"/>
    </xf>
    <xf numFmtId="0" fontId="7" fillId="21" borderId="68" xfId="0" applyFont="1" applyFill="1" applyBorder="1" applyAlignment="1" applyProtection="1">
      <alignment horizontal="left" vertical="center"/>
      <protection hidden="1"/>
    </xf>
    <xf numFmtId="0" fontId="7" fillId="21" borderId="69" xfId="0" applyFont="1" applyFill="1" applyBorder="1" applyAlignment="1" applyProtection="1">
      <alignment horizontal="center" vertical="center"/>
      <protection hidden="1"/>
    </xf>
    <xf numFmtId="0" fontId="7" fillId="21" borderId="70" xfId="0" applyFont="1" applyFill="1" applyBorder="1" applyAlignment="1" applyProtection="1">
      <alignment horizontal="center" vertical="center"/>
      <protection hidden="1"/>
    </xf>
    <xf numFmtId="0" fontId="19" fillId="12" borderId="49" xfId="0" applyFont="1" applyFill="1" applyBorder="1" applyAlignment="1" applyProtection="1">
      <alignment horizontal="left" vertical="center"/>
      <protection hidden="1"/>
    </xf>
    <xf numFmtId="0" fontId="19" fillId="13" borderId="49" xfId="0" applyFont="1" applyFill="1" applyBorder="1" applyAlignment="1" applyProtection="1">
      <alignment horizontal="left" vertical="center"/>
      <protection hidden="1"/>
    </xf>
    <xf numFmtId="0" fontId="19" fillId="15" borderId="49" xfId="0" applyFont="1" applyFill="1" applyBorder="1" applyAlignment="1" applyProtection="1">
      <alignment horizontal="left" vertical="center"/>
      <protection hidden="1"/>
    </xf>
    <xf numFmtId="0" fontId="19" fillId="16" borderId="49" xfId="0" applyFont="1" applyFill="1" applyBorder="1" applyAlignment="1" applyProtection="1">
      <alignment horizontal="left" vertical="center"/>
      <protection hidden="1"/>
    </xf>
    <xf numFmtId="0" fontId="19" fillId="17" borderId="49" xfId="0" applyFont="1" applyFill="1" applyBorder="1" applyAlignment="1" applyProtection="1">
      <alignment horizontal="left" vertical="center"/>
      <protection hidden="1"/>
    </xf>
    <xf numFmtId="0" fontId="6" fillId="14" borderId="35" xfId="0" applyFont="1" applyFill="1" applyBorder="1" applyAlignment="1" applyProtection="1">
      <alignment horizontal="left" vertical="center"/>
      <protection hidden="1"/>
    </xf>
    <xf numFmtId="0" fontId="6" fillId="14" borderId="55" xfId="0" applyFont="1" applyFill="1" applyBorder="1" applyAlignment="1" applyProtection="1">
      <alignment horizontal="left" vertical="center"/>
      <protection locked="0" hidden="1"/>
    </xf>
    <xf numFmtId="0" fontId="19" fillId="11" borderId="49" xfId="0" applyFont="1" applyFill="1" applyBorder="1" applyAlignment="1" applyProtection="1">
      <alignment horizontal="left" vertical="center"/>
      <protection hidden="1"/>
    </xf>
    <xf numFmtId="0" fontId="6" fillId="18" borderId="35" xfId="0" applyFont="1" applyFill="1" applyBorder="1" applyAlignment="1" applyProtection="1">
      <alignment horizontal="left" vertical="center"/>
      <protection hidden="1"/>
    </xf>
    <xf numFmtId="0" fontId="6" fillId="18" borderId="55" xfId="0" applyFont="1" applyFill="1" applyBorder="1" applyAlignment="1" applyProtection="1">
      <alignment horizontal="left" vertical="center"/>
      <protection locked="0" hidden="1"/>
    </xf>
    <xf numFmtId="0" fontId="19" fillId="11" borderId="1" xfId="0" applyFont="1" applyFill="1" applyBorder="1" applyAlignment="1" applyProtection="1">
      <alignment horizontal="left" vertical="center"/>
      <protection hidden="1"/>
    </xf>
    <xf numFmtId="0" fontId="6" fillId="19" borderId="35" xfId="0" applyFont="1" applyFill="1" applyBorder="1" applyAlignment="1" applyProtection="1">
      <alignment horizontal="left" vertical="center"/>
      <protection hidden="1"/>
    </xf>
    <xf numFmtId="0" fontId="6" fillId="19" borderId="55" xfId="0" applyFont="1" applyFill="1" applyBorder="1" applyAlignment="1" applyProtection="1">
      <alignment horizontal="left" vertical="center"/>
      <protection locked="0" hidden="1"/>
    </xf>
    <xf numFmtId="0" fontId="19" fillId="11" borderId="1" xfId="0" applyFont="1" applyFill="1" applyBorder="1" applyAlignment="1" applyProtection="1">
      <alignment horizontal="left" vertical="center" wrapText="1"/>
      <protection hidden="1"/>
    </xf>
    <xf numFmtId="0" fontId="6" fillId="20" borderId="35" xfId="0" applyFont="1" applyFill="1" applyBorder="1" applyAlignment="1" applyProtection="1">
      <alignment horizontal="left" vertical="center"/>
      <protection hidden="1"/>
    </xf>
    <xf numFmtId="0" fontId="6" fillId="20" borderId="55" xfId="0" applyFont="1" applyFill="1" applyBorder="1" applyAlignment="1" applyProtection="1">
      <alignment horizontal="left" vertical="center"/>
      <protection locked="0" hidden="1"/>
    </xf>
    <xf numFmtId="0" fontId="6" fillId="21" borderId="35" xfId="0" applyFont="1" applyFill="1" applyBorder="1" applyAlignment="1" applyProtection="1">
      <alignment horizontal="left" vertical="center"/>
      <protection hidden="1"/>
    </xf>
    <xf numFmtId="0" fontId="6" fillId="21" borderId="55" xfId="0" applyFont="1" applyFill="1" applyBorder="1" applyAlignment="1" applyProtection="1">
      <alignment horizontal="left" vertical="center"/>
      <protection locked="0" hidden="1"/>
    </xf>
    <xf numFmtId="0" fontId="0" fillId="0" borderId="34" xfId="0" applyFill="1" applyBorder="1"/>
    <xf numFmtId="0" fontId="0" fillId="0" borderId="34" xfId="0" applyFill="1" applyBorder="1" applyAlignment="1" applyProtection="1">
      <alignment horizontal="left"/>
      <protection locked="0" hidden="1"/>
    </xf>
    <xf numFmtId="0" fontId="4" fillId="10" borderId="35" xfId="0" applyFont="1" applyFill="1" applyBorder="1" applyAlignment="1" applyProtection="1">
      <alignment horizontal="center" vertical="center" wrapText="1"/>
      <protection hidden="1"/>
    </xf>
    <xf numFmtId="0" fontId="4" fillId="14" borderId="35" xfId="0" applyFont="1" applyFill="1" applyBorder="1" applyAlignment="1" applyProtection="1">
      <alignment horizontal="center" vertical="center" wrapText="1"/>
      <protection hidden="1"/>
    </xf>
    <xf numFmtId="0" fontId="0" fillId="14" borderId="12" xfId="0" applyFill="1" applyBorder="1" applyAlignment="1" applyProtection="1">
      <protection hidden="1"/>
    </xf>
    <xf numFmtId="0" fontId="4" fillId="18" borderId="35" xfId="0" applyFont="1" applyFill="1" applyBorder="1" applyAlignment="1" applyProtection="1">
      <alignment horizontal="center" vertical="center" wrapText="1"/>
      <protection hidden="1"/>
    </xf>
    <xf numFmtId="0" fontId="0" fillId="18" borderId="12" xfId="0" applyFill="1" applyBorder="1" applyAlignment="1"/>
    <xf numFmtId="0" fontId="4" fillId="19" borderId="35" xfId="0" applyFont="1" applyFill="1" applyBorder="1" applyAlignment="1" applyProtection="1">
      <alignment horizontal="center" vertical="center" wrapText="1"/>
      <protection hidden="1"/>
    </xf>
    <xf numFmtId="0" fontId="0" fillId="19" borderId="12" xfId="0" applyFill="1" applyBorder="1" applyAlignment="1"/>
    <xf numFmtId="0" fontId="4" fillId="20" borderId="35" xfId="0" applyFont="1" applyFill="1" applyBorder="1" applyAlignment="1" applyProtection="1">
      <alignment horizontal="center" vertical="center" wrapText="1"/>
      <protection hidden="1"/>
    </xf>
    <xf numFmtId="0" fontId="0" fillId="20" borderId="12" xfId="0" applyFill="1" applyBorder="1" applyAlignment="1" applyProtection="1">
      <protection hidden="1"/>
    </xf>
    <xf numFmtId="0" fontId="4" fillId="21" borderId="34" xfId="0" applyFont="1" applyFill="1" applyBorder="1" applyAlignment="1" applyProtection="1">
      <alignment horizontal="center" vertical="center" wrapText="1"/>
      <protection hidden="1"/>
    </xf>
    <xf numFmtId="0" fontId="0" fillId="21" borderId="12" xfId="0" applyFill="1" applyBorder="1" applyAlignment="1" applyProtection="1">
      <protection hidden="1"/>
    </xf>
    <xf numFmtId="0" fontId="20" fillId="10" borderId="68" xfId="0" applyFont="1" applyFill="1" applyBorder="1" applyAlignment="1" applyProtection="1">
      <alignment horizontal="center" vertical="center" wrapText="1"/>
      <protection hidden="1"/>
    </xf>
    <xf numFmtId="0" fontId="20" fillId="10" borderId="55" xfId="0" applyFont="1" applyFill="1" applyBorder="1" applyAlignment="1" applyProtection="1">
      <alignment horizontal="left"/>
      <protection locked="0" hidden="1"/>
    </xf>
    <xf numFmtId="0" fontId="20" fillId="10" borderId="38" xfId="0" applyFont="1" applyFill="1" applyBorder="1" applyAlignment="1" applyProtection="1">
      <alignment horizontal="left"/>
      <protection locked="0" hidden="1"/>
    </xf>
    <xf numFmtId="0" fontId="20" fillId="14" borderId="55" xfId="0" applyFont="1" applyFill="1" applyBorder="1" applyAlignment="1" applyProtection="1">
      <alignment horizontal="left"/>
      <protection locked="0" hidden="1"/>
    </xf>
    <xf numFmtId="0" fontId="20" fillId="14" borderId="38" xfId="0" applyFont="1" applyFill="1" applyBorder="1" applyAlignment="1" applyProtection="1">
      <protection hidden="1"/>
    </xf>
    <xf numFmtId="0" fontId="19" fillId="18" borderId="32" xfId="0" applyFont="1" applyFill="1" applyBorder="1" applyAlignment="1" applyProtection="1">
      <alignment horizontal="center" vertical="center" wrapText="1"/>
      <protection hidden="1"/>
    </xf>
    <xf numFmtId="0" fontId="20" fillId="18" borderId="55" xfId="0" applyFont="1" applyFill="1" applyBorder="1" applyAlignment="1" applyProtection="1">
      <alignment horizontal="left"/>
      <protection locked="0" hidden="1"/>
    </xf>
    <xf numFmtId="0" fontId="20" fillId="18" borderId="12" xfId="0" applyFont="1" applyFill="1" applyBorder="1" applyAlignment="1"/>
    <xf numFmtId="0" fontId="20" fillId="19" borderId="68" xfId="0" applyFont="1" applyFill="1" applyBorder="1" applyAlignment="1" applyProtection="1">
      <alignment horizontal="center" vertical="center" wrapText="1"/>
      <protection hidden="1"/>
    </xf>
    <xf numFmtId="0" fontId="20" fillId="19" borderId="55" xfId="0" applyFont="1" applyFill="1" applyBorder="1" applyAlignment="1" applyProtection="1">
      <alignment horizontal="left"/>
      <protection locked="0" hidden="1"/>
    </xf>
    <xf numFmtId="0" fontId="20" fillId="19" borderId="12" xfId="0" applyFont="1" applyFill="1" applyBorder="1" applyAlignment="1"/>
    <xf numFmtId="0" fontId="20" fillId="20" borderId="68" xfId="0" applyFont="1" applyFill="1" applyBorder="1" applyAlignment="1" applyProtection="1">
      <alignment horizontal="center" vertical="center" wrapText="1"/>
      <protection hidden="1"/>
    </xf>
    <xf numFmtId="0" fontId="20" fillId="20" borderId="55" xfId="0" applyFont="1" applyFill="1" applyBorder="1" applyAlignment="1" applyProtection="1">
      <alignment horizontal="left"/>
      <protection locked="0" hidden="1"/>
    </xf>
    <xf numFmtId="0" fontId="20" fillId="21" borderId="34" xfId="0" applyFont="1" applyFill="1" applyBorder="1" applyAlignment="1" applyProtection="1">
      <alignment horizontal="center" vertical="center" wrapText="1"/>
      <protection hidden="1"/>
    </xf>
    <xf numFmtId="0" fontId="20" fillId="21" borderId="18" xfId="0" applyFont="1" applyFill="1" applyBorder="1" applyAlignment="1" applyProtection="1">
      <alignment horizontal="left"/>
      <protection locked="0" hidden="1"/>
    </xf>
    <xf numFmtId="0" fontId="20" fillId="21" borderId="12" xfId="0" applyFont="1" applyFill="1" applyBorder="1" applyAlignment="1" applyProtection="1">
      <protection hidden="1"/>
    </xf>
    <xf numFmtId="0" fontId="20" fillId="0" borderId="0" xfId="0" applyFont="1" applyAlignment="1"/>
    <xf numFmtId="0" fontId="1" fillId="10" borderId="0" xfId="0" applyFont="1" applyFill="1" applyBorder="1" applyAlignment="1" applyProtection="1">
      <alignment horizontal="left"/>
      <protection locked="0" hidden="1"/>
    </xf>
    <xf numFmtId="0" fontId="1" fillId="10" borderId="12" xfId="0" applyFont="1" applyFill="1" applyBorder="1" applyAlignment="1" applyProtection="1">
      <alignment horizontal="left"/>
      <protection locked="0" hidden="1"/>
    </xf>
    <xf numFmtId="0" fontId="1" fillId="14" borderId="0" xfId="0" applyFont="1" applyFill="1" applyBorder="1" applyAlignment="1" applyProtection="1">
      <alignment horizontal="center" vertical="center" wrapText="1"/>
      <protection hidden="1"/>
    </xf>
    <xf numFmtId="0" fontId="1" fillId="14" borderId="12" xfId="0" applyFont="1" applyFill="1" applyBorder="1" applyAlignment="1" applyProtection="1">
      <protection hidden="1"/>
    </xf>
    <xf numFmtId="0" fontId="1" fillId="18" borderId="12" xfId="0" applyFont="1" applyFill="1" applyBorder="1" applyAlignment="1"/>
    <xf numFmtId="0" fontId="1" fillId="19" borderId="0" xfId="0" applyFont="1" applyFill="1" applyBorder="1" applyAlignment="1"/>
    <xf numFmtId="0" fontId="1" fillId="19" borderId="12" xfId="0" applyFont="1" applyFill="1" applyBorder="1" applyAlignment="1"/>
    <xf numFmtId="0" fontId="1" fillId="20" borderId="0" xfId="0" applyFont="1" applyFill="1" applyBorder="1" applyAlignment="1" applyProtection="1">
      <protection hidden="1"/>
    </xf>
    <xf numFmtId="0" fontId="1" fillId="20" borderId="12" xfId="0" applyFont="1" applyFill="1" applyBorder="1" applyAlignment="1" applyProtection="1">
      <protection hidden="1"/>
    </xf>
    <xf numFmtId="0" fontId="1" fillId="21" borderId="0" xfId="0" applyFont="1" applyFill="1" applyBorder="1" applyAlignment="1" applyProtection="1">
      <protection hidden="1"/>
    </xf>
    <xf numFmtId="0" fontId="1" fillId="21" borderId="12" xfId="0" applyFont="1" applyFill="1" applyBorder="1" applyAlignment="1" applyProtection="1">
      <protection hidden="1"/>
    </xf>
    <xf numFmtId="0" fontId="1" fillId="0" borderId="16" xfId="0" applyFont="1" applyBorder="1" applyAlignment="1"/>
    <xf numFmtId="0" fontId="1" fillId="23" borderId="0" xfId="0" applyFont="1" applyFill="1" applyBorder="1" applyAlignment="1"/>
    <xf numFmtId="0" fontId="1" fillId="23" borderId="12" xfId="0" applyFont="1" applyFill="1" applyBorder="1" applyAlignment="1"/>
    <xf numFmtId="0" fontId="1" fillId="0" borderId="0" xfId="0" applyFont="1" applyAlignment="1"/>
    <xf numFmtId="0" fontId="1" fillId="0" borderId="0" xfId="0" applyFont="1" applyAlignment="1" applyProtection="1">
      <alignment horizontal="left"/>
      <protection locked="0" hidden="1"/>
    </xf>
    <xf numFmtId="0" fontId="1" fillId="0" borderId="0" xfId="0" applyFont="1" applyAlignment="1">
      <alignment horizontal="center" vertical="center"/>
    </xf>
    <xf numFmtId="0" fontId="3" fillId="0" borderId="2" xfId="0" applyFont="1" applyBorder="1" applyAlignment="1">
      <alignment horizontal="center" vertical="center"/>
    </xf>
    <xf numFmtId="0" fontId="0" fillId="0" borderId="0" xfId="0" applyFill="1" applyBorder="1" applyAlignment="1" applyProtection="1">
      <protection hidden="1"/>
    </xf>
    <xf numFmtId="0" fontId="3" fillId="0" borderId="0" xfId="0" applyFont="1" applyFill="1" applyBorder="1" applyAlignment="1" applyProtection="1">
      <alignment horizontal="center" vertical="center"/>
      <protection hidden="1"/>
    </xf>
    <xf numFmtId="0" fontId="3" fillId="0" borderId="0" xfId="0" applyFont="1"/>
    <xf numFmtId="0" fontId="3" fillId="0" borderId="0" xfId="0" applyFont="1" applyAlignment="1">
      <alignment vertical="center"/>
    </xf>
    <xf numFmtId="0" fontId="24" fillId="9" borderId="38" xfId="0" applyFont="1" applyFill="1" applyBorder="1" applyAlignment="1" applyProtection="1">
      <alignment horizontal="center" vertical="center"/>
      <protection hidden="1"/>
    </xf>
    <xf numFmtId="0" fontId="7" fillId="9" borderId="39" xfId="0" applyFont="1" applyFill="1" applyBorder="1" applyAlignment="1" applyProtection="1">
      <alignment horizontal="center" vertical="center"/>
      <protection hidden="1"/>
    </xf>
    <xf numFmtId="0" fontId="25" fillId="9" borderId="38" xfId="0" applyFont="1" applyFill="1" applyBorder="1" applyAlignment="1" applyProtection="1">
      <alignment horizontal="center" vertical="center"/>
      <protection hidden="1"/>
    </xf>
    <xf numFmtId="0" fontId="25" fillId="9" borderId="37" xfId="0" applyFont="1" applyFill="1" applyBorder="1" applyAlignment="1" applyProtection="1">
      <alignment horizontal="left" vertical="center"/>
      <protection hidden="1"/>
    </xf>
    <xf numFmtId="0" fontId="18" fillId="9" borderId="37" xfId="0" applyFont="1" applyFill="1" applyBorder="1" applyAlignment="1" applyProtection="1">
      <alignment horizontal="left" vertical="center"/>
      <protection hidden="1"/>
    </xf>
    <xf numFmtId="0" fontId="19" fillId="10" borderId="60" xfId="0" applyFont="1" applyFill="1" applyBorder="1" applyAlignment="1" applyProtection="1">
      <alignment horizontal="center" vertical="center" wrapText="1"/>
      <protection hidden="1"/>
    </xf>
    <xf numFmtId="0" fontId="0" fillId="10" borderId="0" xfId="0" applyFill="1" applyBorder="1" applyProtection="1">
      <protection hidden="1"/>
    </xf>
    <xf numFmtId="0" fontId="18" fillId="9" borderId="1" xfId="0" applyFont="1" applyFill="1" applyBorder="1" applyAlignment="1" applyProtection="1">
      <alignment horizontal="center" vertical="center"/>
      <protection hidden="1"/>
    </xf>
    <xf numFmtId="0" fontId="0" fillId="14" borderId="0" xfId="0" applyFill="1" applyBorder="1" applyProtection="1">
      <protection hidden="1"/>
    </xf>
    <xf numFmtId="0" fontId="0" fillId="18" borderId="0" xfId="0" applyFill="1" applyBorder="1" applyProtection="1">
      <protection hidden="1"/>
    </xf>
    <xf numFmtId="0" fontId="0" fillId="19" borderId="0" xfId="0" applyFill="1" applyBorder="1" applyProtection="1">
      <protection hidden="1"/>
    </xf>
    <xf numFmtId="0" fontId="17" fillId="0" borderId="0" xfId="5" applyFont="1" applyAlignment="1">
      <alignment vertical="center"/>
    </xf>
    <xf numFmtId="0" fontId="19" fillId="18" borderId="10" xfId="0" applyFont="1" applyFill="1" applyBorder="1" applyAlignment="1" applyProtection="1">
      <alignment horizontal="center" vertical="center" wrapText="1"/>
      <protection hidden="1"/>
    </xf>
    <xf numFmtId="0" fontId="6" fillId="2" borderId="0" xfId="0" applyFont="1" applyFill="1" applyAlignment="1" applyProtection="1">
      <alignment horizontal="left" vertical="top" wrapText="1"/>
      <protection hidden="1"/>
    </xf>
    <xf numFmtId="0" fontId="19" fillId="8" borderId="19" xfId="4" applyFont="1" applyFill="1" applyBorder="1" applyAlignment="1" applyProtection="1">
      <alignment vertical="center" wrapText="1"/>
      <protection locked="0"/>
    </xf>
    <xf numFmtId="14" fontId="9" fillId="8" borderId="20" xfId="4" applyNumberFormat="1" applyFont="1" applyFill="1" applyBorder="1" applyAlignment="1" applyProtection="1">
      <alignment horizontal="left" vertical="center"/>
      <protection locked="0"/>
    </xf>
    <xf numFmtId="0" fontId="19" fillId="8" borderId="22" xfId="4" applyFont="1" applyFill="1" applyBorder="1" applyProtection="1">
      <alignment vertical="center"/>
      <protection locked="0"/>
    </xf>
    <xf numFmtId="14" fontId="9" fillId="8" borderId="23" xfId="4" applyNumberFormat="1" applyFont="1" applyFill="1" applyBorder="1" applyAlignment="1" applyProtection="1">
      <alignment horizontal="left" vertical="center"/>
      <protection locked="0"/>
    </xf>
    <xf numFmtId="0" fontId="29" fillId="9" borderId="1" xfId="4" applyFont="1" applyFill="1" applyBorder="1" applyAlignment="1">
      <alignment horizontal="center" textRotation="90" wrapText="1"/>
    </xf>
    <xf numFmtId="0" fontId="19" fillId="9" borderId="1" xfId="4" applyFont="1" applyFill="1" applyBorder="1" applyAlignment="1" applyProtection="1">
      <alignment horizontal="center" vertical="center"/>
      <protection locked="0"/>
    </xf>
    <xf numFmtId="0" fontId="19" fillId="9" borderId="1" xfId="4" applyFont="1" applyFill="1" applyBorder="1" applyAlignment="1" applyProtection="1">
      <alignment horizontal="center" vertical="center" wrapText="1"/>
      <protection locked="0"/>
    </xf>
    <xf numFmtId="0" fontId="20" fillId="10" borderId="1" xfId="4" applyFont="1" applyFill="1" applyBorder="1" applyAlignment="1">
      <alignment horizontal="center" vertical="center"/>
    </xf>
    <xf numFmtId="0" fontId="20" fillId="0" borderId="1" xfId="4" applyFont="1" applyFill="1" applyBorder="1" applyAlignment="1" applyProtection="1">
      <alignment horizontal="left" vertical="center" wrapText="1" indent="1"/>
    </xf>
    <xf numFmtId="165" fontId="20" fillId="0" borderId="1" xfId="4" applyNumberFormat="1" applyFont="1" applyFill="1" applyBorder="1" applyAlignment="1" applyProtection="1">
      <alignment horizontal="center" vertical="center"/>
      <protection locked="0"/>
    </xf>
    <xf numFmtId="166" fontId="20" fillId="0" borderId="1" xfId="4" applyNumberFormat="1" applyFont="1" applyFill="1" applyBorder="1" applyAlignment="1" applyProtection="1">
      <alignment horizontal="center" vertical="center"/>
      <protection locked="0"/>
    </xf>
    <xf numFmtId="0" fontId="20" fillId="0" borderId="1" xfId="4" applyFont="1" applyFill="1" applyBorder="1" applyAlignment="1" applyProtection="1">
      <alignment horizontal="center" vertical="center"/>
      <protection locked="0"/>
    </xf>
    <xf numFmtId="0" fontId="20" fillId="0" borderId="1" xfId="4" applyNumberFormat="1" applyFont="1" applyFill="1" applyBorder="1" applyAlignment="1" applyProtection="1">
      <alignment horizontal="center" vertical="center"/>
      <protection locked="0"/>
    </xf>
    <xf numFmtId="14" fontId="20" fillId="0" borderId="1" xfId="4" applyNumberFormat="1" applyFont="1" applyFill="1" applyBorder="1" applyAlignment="1" applyProtection="1">
      <alignment horizontal="center" vertical="center"/>
      <protection locked="0"/>
    </xf>
    <xf numFmtId="0" fontId="20" fillId="0" borderId="1" xfId="4" applyNumberFormat="1" applyFont="1" applyFill="1" applyBorder="1" applyAlignment="1" applyProtection="1">
      <alignment horizontal="left" vertical="center" wrapText="1"/>
      <protection locked="0"/>
    </xf>
    <xf numFmtId="0" fontId="30" fillId="0" borderId="1" xfId="1" applyFont="1" applyFill="1" applyBorder="1" applyAlignment="1" applyProtection="1">
      <alignment horizontal="center" vertical="center"/>
    </xf>
    <xf numFmtId="0" fontId="19" fillId="12" borderId="1" xfId="4" applyFont="1" applyFill="1" applyBorder="1" applyAlignment="1" applyProtection="1">
      <alignment horizontal="left" vertical="center" wrapText="1" indent="1"/>
    </xf>
    <xf numFmtId="0" fontId="20" fillId="6" borderId="1" xfId="4" applyFont="1" applyFill="1" applyBorder="1" applyAlignment="1" applyProtection="1">
      <alignment horizontal="left" vertical="center" wrapText="1" indent="1"/>
    </xf>
    <xf numFmtId="165" fontId="20" fillId="6" borderId="1" xfId="4" applyNumberFormat="1" applyFont="1" applyFill="1" applyBorder="1" applyAlignment="1" applyProtection="1">
      <alignment horizontal="center" vertical="center"/>
      <protection locked="0"/>
    </xf>
    <xf numFmtId="0" fontId="20" fillId="6" borderId="1" xfId="4" applyFont="1" applyFill="1" applyBorder="1" applyAlignment="1" applyProtection="1">
      <alignment horizontal="center" vertical="center"/>
      <protection locked="0"/>
    </xf>
    <xf numFmtId="0" fontId="20" fillId="6" borderId="1" xfId="4" applyNumberFormat="1" applyFont="1" applyFill="1" applyBorder="1" applyAlignment="1" applyProtection="1">
      <alignment horizontal="center" vertical="center"/>
      <protection locked="0"/>
    </xf>
    <xf numFmtId="0" fontId="20" fillId="6" borderId="1" xfId="4" applyNumberFormat="1" applyFont="1" applyFill="1" applyBorder="1" applyAlignment="1" applyProtection="1">
      <alignment horizontal="left" vertical="center" wrapText="1"/>
      <protection locked="0"/>
    </xf>
    <xf numFmtId="0" fontId="30" fillId="6" borderId="1" xfId="1" applyFont="1" applyFill="1" applyBorder="1" applyAlignment="1" applyProtection="1">
      <alignment horizontal="center" vertical="center"/>
    </xf>
    <xf numFmtId="0" fontId="19" fillId="12" borderId="1" xfId="0" applyFont="1" applyFill="1" applyBorder="1" applyAlignment="1" applyProtection="1">
      <alignment horizontal="left" vertical="center" wrapText="1" indent="1"/>
      <protection hidden="1"/>
    </xf>
    <xf numFmtId="0" fontId="20" fillId="0" borderId="1" xfId="1" applyFont="1" applyFill="1" applyBorder="1" applyAlignment="1" applyProtection="1">
      <alignment horizontal="left" vertical="center" wrapText="1" indent="1"/>
      <protection hidden="1"/>
    </xf>
    <xf numFmtId="0" fontId="30" fillId="0" borderId="1" xfId="1" applyFont="1" applyBorder="1" applyAlignment="1" applyProtection="1">
      <alignment horizontal="center" vertical="center"/>
    </xf>
    <xf numFmtId="0" fontId="19" fillId="13" borderId="1" xfId="0" applyFont="1" applyFill="1" applyBorder="1" applyAlignment="1" applyProtection="1">
      <alignment horizontal="left" vertical="center" wrapText="1" indent="1"/>
      <protection hidden="1"/>
    </xf>
    <xf numFmtId="0" fontId="20" fillId="14" borderId="1" xfId="4" applyFont="1" applyFill="1" applyBorder="1" applyAlignment="1">
      <alignment horizontal="center" vertical="center"/>
    </xf>
    <xf numFmtId="0" fontId="19" fillId="14" borderId="1" xfId="4" applyNumberFormat="1" applyFont="1" applyFill="1" applyBorder="1" applyAlignment="1">
      <alignment horizontal="center" vertical="center" wrapText="1"/>
    </xf>
    <xf numFmtId="0" fontId="19" fillId="11" borderId="1" xfId="0" applyFont="1" applyFill="1" applyBorder="1" applyAlignment="1" applyProtection="1">
      <alignment horizontal="left" vertical="center" wrapText="1" indent="1"/>
      <protection hidden="1"/>
    </xf>
    <xf numFmtId="0" fontId="19" fillId="15" borderId="1" xfId="0" applyFont="1" applyFill="1" applyBorder="1" applyAlignment="1" applyProtection="1">
      <alignment horizontal="left" vertical="center" wrapText="1" indent="1"/>
      <protection hidden="1"/>
    </xf>
    <xf numFmtId="0" fontId="19" fillId="16" borderId="1" xfId="0" applyFont="1" applyFill="1" applyBorder="1" applyAlignment="1" applyProtection="1">
      <alignment horizontal="left" vertical="center" wrapText="1" indent="1"/>
      <protection hidden="1"/>
    </xf>
    <xf numFmtId="0" fontId="19" fillId="17" borderId="1" xfId="0" applyFont="1" applyFill="1" applyBorder="1" applyAlignment="1" applyProtection="1">
      <alignment horizontal="left" vertical="center" wrapText="1" indent="1"/>
      <protection hidden="1"/>
    </xf>
    <xf numFmtId="0" fontId="20" fillId="18" borderId="1" xfId="4" applyFont="1" applyFill="1" applyBorder="1" applyAlignment="1">
      <alignment horizontal="center" vertical="center"/>
    </xf>
    <xf numFmtId="0" fontId="19" fillId="18" borderId="1" xfId="4" applyNumberFormat="1" applyFont="1" applyFill="1" applyBorder="1" applyAlignment="1">
      <alignment horizontal="center" vertical="center" wrapText="1"/>
    </xf>
    <xf numFmtId="0" fontId="20" fillId="19" borderId="1" xfId="4" applyFont="1" applyFill="1" applyBorder="1" applyAlignment="1">
      <alignment horizontal="center" vertical="center"/>
    </xf>
    <xf numFmtId="0" fontId="19" fillId="19" borderId="1" xfId="4" applyNumberFormat="1" applyFont="1" applyFill="1" applyBorder="1" applyAlignment="1">
      <alignment horizontal="center" vertical="center" wrapText="1"/>
    </xf>
    <xf numFmtId="0" fontId="20" fillId="20" borderId="1" xfId="4" applyFont="1" applyFill="1" applyBorder="1" applyAlignment="1">
      <alignment horizontal="center" vertical="center"/>
    </xf>
    <xf numFmtId="0" fontId="19" fillId="20" borderId="1" xfId="4" applyNumberFormat="1" applyFont="1" applyFill="1" applyBorder="1" applyAlignment="1">
      <alignment horizontal="center" vertical="center" wrapText="1"/>
    </xf>
    <xf numFmtId="1" fontId="20" fillId="6" borderId="1" xfId="4" applyNumberFormat="1" applyFont="1" applyFill="1" applyBorder="1" applyAlignment="1" applyProtection="1">
      <alignment horizontal="center" vertical="center"/>
      <protection locked="0"/>
    </xf>
    <xf numFmtId="0" fontId="20" fillId="21" borderId="1" xfId="4" applyFont="1" applyFill="1" applyBorder="1" applyAlignment="1">
      <alignment horizontal="center" vertical="center"/>
    </xf>
    <xf numFmtId="0" fontId="19" fillId="21" borderId="1" xfId="4" applyNumberFormat="1" applyFont="1" applyFill="1" applyBorder="1" applyAlignment="1">
      <alignment horizontal="center" vertical="center" wrapText="1"/>
    </xf>
    <xf numFmtId="49" fontId="30" fillId="0" borderId="1" xfId="1" applyNumberFormat="1" applyFont="1" applyBorder="1" applyAlignment="1" applyProtection="1">
      <alignment horizontal="center" vertical="center"/>
    </xf>
    <xf numFmtId="0" fontId="20" fillId="0" borderId="1" xfId="4" applyFont="1" applyBorder="1" applyAlignment="1">
      <alignment horizontal="left" vertical="center" wrapText="1" indent="1"/>
    </xf>
    <xf numFmtId="0" fontId="20" fillId="6" borderId="1" xfId="4" applyFont="1" applyFill="1" applyBorder="1" applyAlignment="1">
      <alignment horizontal="left" vertical="center" wrapText="1" indent="1"/>
    </xf>
    <xf numFmtId="0" fontId="20" fillId="0" borderId="1" xfId="1" applyFont="1" applyBorder="1" applyAlignment="1">
      <alignment horizontal="left" vertical="center" wrapText="1" indent="1"/>
    </xf>
    <xf numFmtId="0" fontId="20" fillId="0" borderId="1" xfId="1" applyFont="1" applyFill="1" applyBorder="1" applyAlignment="1">
      <alignment horizontal="left" vertical="center" wrapText="1" indent="1"/>
    </xf>
    <xf numFmtId="0" fontId="20" fillId="0" borderId="1" xfId="0" applyFont="1" applyFill="1" applyBorder="1" applyAlignment="1" applyProtection="1">
      <alignment horizontal="left" vertical="center" wrapText="1" indent="1"/>
      <protection hidden="1"/>
    </xf>
    <xf numFmtId="0" fontId="20" fillId="0" borderId="1" xfId="1" applyFont="1" applyFill="1" applyBorder="1" applyAlignment="1">
      <alignment horizontal="left" vertical="top" wrapText="1" indent="1"/>
    </xf>
    <xf numFmtId="0" fontId="19" fillId="0" borderId="3" xfId="0" applyFont="1" applyFill="1" applyBorder="1" applyAlignment="1" applyProtection="1">
      <alignment horizontal="left" vertical="center" wrapText="1"/>
      <protection hidden="1"/>
    </xf>
    <xf numFmtId="0" fontId="19" fillId="0" borderId="1" xfId="0" applyFont="1" applyFill="1" applyBorder="1" applyAlignment="1" applyProtection="1">
      <alignment horizontal="center" vertical="center" wrapText="1"/>
    </xf>
    <xf numFmtId="0" fontId="20" fillId="0" borderId="51" xfId="0" applyFont="1" applyFill="1" applyBorder="1" applyAlignment="1" applyProtection="1">
      <alignment horizontal="center" vertical="center" wrapText="1"/>
    </xf>
    <xf numFmtId="0" fontId="31" fillId="3" borderId="3" xfId="0" applyFont="1" applyFill="1" applyBorder="1" applyAlignment="1" applyProtection="1">
      <alignment horizontal="left" vertical="center" wrapText="1" indent="4"/>
      <protection hidden="1"/>
    </xf>
    <xf numFmtId="0" fontId="31" fillId="3" borderId="3" xfId="0" applyFont="1" applyFill="1" applyBorder="1" applyAlignment="1" applyProtection="1">
      <alignment horizontal="center" vertical="center" wrapText="1"/>
      <protection hidden="1"/>
    </xf>
    <xf numFmtId="0" fontId="31" fillId="3" borderId="54" xfId="0" applyFont="1" applyFill="1" applyBorder="1" applyAlignment="1" applyProtection="1">
      <alignment horizontal="center" vertical="center" wrapText="1"/>
      <protection hidden="1"/>
    </xf>
    <xf numFmtId="0" fontId="19" fillId="4" borderId="6" xfId="0" applyFont="1" applyFill="1" applyBorder="1" applyAlignment="1" applyProtection="1">
      <alignment horizontal="left" vertical="center" wrapText="1" indent="4"/>
      <protection hidden="1"/>
    </xf>
    <xf numFmtId="0" fontId="19" fillId="4" borderId="6" xfId="0" applyFont="1" applyFill="1" applyBorder="1" applyAlignment="1" applyProtection="1">
      <alignment horizontal="center" vertical="center" wrapText="1"/>
      <protection hidden="1"/>
    </xf>
    <xf numFmtId="0" fontId="19" fillId="4" borderId="50"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19" fillId="2" borderId="54" xfId="0" applyFont="1" applyFill="1" applyBorder="1" applyAlignment="1" applyProtection="1">
      <alignment horizontal="center" vertical="center" wrapText="1"/>
      <protection hidden="1"/>
    </xf>
    <xf numFmtId="0" fontId="31" fillId="3" borderId="6" xfId="0" applyFont="1" applyFill="1" applyBorder="1" applyAlignment="1" applyProtection="1">
      <alignment horizontal="left" vertical="center" wrapText="1" indent="4"/>
      <protection hidden="1"/>
    </xf>
    <xf numFmtId="0" fontId="31" fillId="3" borderId="2" xfId="0" applyFont="1" applyFill="1" applyBorder="1" applyAlignment="1" applyProtection="1">
      <alignment horizontal="center" vertical="center" wrapText="1"/>
      <protection hidden="1"/>
    </xf>
    <xf numFmtId="0" fontId="31" fillId="3" borderId="36" xfId="0" applyFont="1" applyFill="1" applyBorder="1" applyAlignment="1" applyProtection="1">
      <alignment horizontal="center" vertical="center" wrapText="1"/>
      <protection hidden="1"/>
    </xf>
    <xf numFmtId="0" fontId="19" fillId="0" borderId="6" xfId="0" applyFont="1" applyFill="1" applyBorder="1" applyAlignment="1" applyProtection="1">
      <alignment horizontal="left" vertical="center" wrapText="1"/>
      <protection hidden="1"/>
    </xf>
    <xf numFmtId="0" fontId="19" fillId="2" borderId="6" xfId="0" applyFont="1" applyFill="1" applyBorder="1" applyAlignment="1" applyProtection="1">
      <alignment horizontal="center" vertical="center" wrapText="1"/>
      <protection hidden="1"/>
    </xf>
    <xf numFmtId="0" fontId="19" fillId="2" borderId="50" xfId="0" applyFont="1" applyFill="1" applyBorder="1" applyAlignment="1" applyProtection="1">
      <alignment horizontal="center" vertical="center" wrapText="1"/>
      <protection hidden="1"/>
    </xf>
    <xf numFmtId="0" fontId="19" fillId="4" borderId="52" xfId="0" applyFont="1" applyFill="1" applyBorder="1" applyAlignment="1" applyProtection="1">
      <alignment horizontal="left" vertical="center" wrapText="1" indent="4"/>
      <protection hidden="1"/>
    </xf>
    <xf numFmtId="0" fontId="19" fillId="4" borderId="52" xfId="0" applyFont="1" applyFill="1" applyBorder="1" applyAlignment="1" applyProtection="1">
      <alignment horizontal="center" vertical="center" wrapText="1"/>
      <protection hidden="1"/>
    </xf>
    <xf numFmtId="0" fontId="19" fillId="4" borderId="53" xfId="0" applyFont="1" applyFill="1" applyBorder="1" applyAlignment="1" applyProtection="1">
      <alignment horizontal="center" vertical="center" wrapText="1"/>
      <protection hidden="1"/>
    </xf>
    <xf numFmtId="0" fontId="20" fillId="10" borderId="0" xfId="0" applyFont="1" applyFill="1" applyBorder="1" applyAlignment="1" applyProtection="1">
      <alignment horizontal="left"/>
      <protection locked="0" hidden="1"/>
    </xf>
    <xf numFmtId="0" fontId="19" fillId="10" borderId="40" xfId="0" applyFont="1" applyFill="1" applyBorder="1" applyAlignment="1" applyProtection="1">
      <alignment horizontal="left" vertical="center" indent="2"/>
      <protection locked="0" hidden="1"/>
    </xf>
    <xf numFmtId="0" fontId="19" fillId="10" borderId="40" xfId="0" applyFont="1" applyFill="1" applyBorder="1" applyAlignment="1" applyProtection="1">
      <alignment horizontal="center" vertical="center"/>
      <protection locked="0" hidden="1"/>
    </xf>
    <xf numFmtId="0" fontId="19" fillId="10" borderId="1" xfId="0" applyFont="1" applyFill="1" applyBorder="1" applyAlignment="1" applyProtection="1">
      <alignment horizontal="left" vertical="center" indent="2"/>
      <protection locked="0" hidden="1"/>
    </xf>
    <xf numFmtId="0" fontId="19" fillId="10" borderId="1" xfId="0" applyFont="1" applyFill="1" applyBorder="1" applyAlignment="1" applyProtection="1">
      <alignment horizontal="center" vertical="center"/>
      <protection locked="0" hidden="1"/>
    </xf>
    <xf numFmtId="0" fontId="19" fillId="14" borderId="60" xfId="0" applyFont="1" applyFill="1" applyBorder="1" applyAlignment="1" applyProtection="1">
      <alignment horizontal="center" vertical="center" wrapText="1"/>
      <protection hidden="1"/>
    </xf>
    <xf numFmtId="0" fontId="19" fillId="14" borderId="47" xfId="0" applyFont="1" applyFill="1" applyBorder="1" applyAlignment="1" applyProtection="1">
      <alignment horizontal="center" vertical="center" wrapText="1"/>
      <protection hidden="1"/>
    </xf>
    <xf numFmtId="0" fontId="19" fillId="14" borderId="48" xfId="0" applyFont="1" applyFill="1" applyBorder="1" applyAlignment="1" applyProtection="1">
      <alignment horizontal="center" vertical="center" wrapText="1"/>
      <protection hidden="1"/>
    </xf>
    <xf numFmtId="0" fontId="19" fillId="14" borderId="21" xfId="0" applyFont="1" applyFill="1" applyBorder="1" applyAlignment="1" applyProtection="1">
      <alignment horizontal="center" vertical="center" wrapText="1"/>
      <protection hidden="1"/>
    </xf>
    <xf numFmtId="0" fontId="19" fillId="0" borderId="6" xfId="0" applyNumberFormat="1" applyFont="1" applyBorder="1" applyAlignment="1" applyProtection="1">
      <alignment vertical="center" wrapText="1"/>
      <protection hidden="1"/>
    </xf>
    <xf numFmtId="0" fontId="20" fillId="2" borderId="6" xfId="0" applyFont="1" applyFill="1" applyBorder="1" applyAlignment="1" applyProtection="1">
      <alignment vertical="center"/>
      <protection hidden="1"/>
    </xf>
    <xf numFmtId="0" fontId="20" fillId="2" borderId="54" xfId="0" applyFont="1" applyFill="1" applyBorder="1" applyAlignment="1" applyProtection="1">
      <alignment vertical="center"/>
      <protection hidden="1"/>
    </xf>
    <xf numFmtId="0" fontId="20" fillId="0" borderId="67" xfId="0" applyFont="1" applyFill="1" applyBorder="1" applyAlignment="1" applyProtection="1">
      <alignment horizontal="center" vertical="center" wrapText="1"/>
    </xf>
    <xf numFmtId="0" fontId="31" fillId="3" borderId="6" xfId="0" applyFont="1" applyFill="1" applyBorder="1" applyAlignment="1" applyProtection="1">
      <alignment horizontal="center" vertical="center"/>
      <protection hidden="1"/>
    </xf>
    <xf numFmtId="0" fontId="31" fillId="3" borderId="50" xfId="0" applyFont="1" applyFill="1" applyBorder="1" applyAlignment="1" applyProtection="1">
      <alignment horizontal="center" vertical="center"/>
      <protection hidden="1"/>
    </xf>
    <xf numFmtId="0" fontId="19" fillId="4" borderId="2" xfId="0" applyFont="1" applyFill="1" applyBorder="1" applyAlignment="1" applyProtection="1">
      <alignment horizontal="center" vertical="center" wrapText="1"/>
      <protection hidden="1"/>
    </xf>
    <xf numFmtId="0" fontId="19" fillId="4" borderId="36" xfId="0" applyFont="1" applyFill="1" applyBorder="1" applyAlignment="1" applyProtection="1">
      <alignment horizontal="center" vertical="center" wrapText="1"/>
      <protection hidden="1"/>
    </xf>
    <xf numFmtId="0" fontId="19" fillId="0" borderId="2" xfId="1" applyFont="1" applyFill="1" applyBorder="1" applyAlignment="1" applyProtection="1">
      <alignment horizontal="left" vertical="center" wrapText="1"/>
      <protection hidden="1"/>
    </xf>
    <xf numFmtId="0" fontId="19" fillId="0" borderId="36" xfId="1" applyFont="1" applyFill="1" applyBorder="1" applyAlignment="1" applyProtection="1">
      <alignment horizontal="left" vertical="center" wrapText="1"/>
      <protection hidden="1"/>
    </xf>
    <xf numFmtId="0" fontId="19" fillId="14" borderId="40" xfId="0" applyFont="1" applyFill="1" applyBorder="1" applyAlignment="1" applyProtection="1">
      <alignment horizontal="left" vertical="center" wrapText="1" indent="4"/>
      <protection hidden="1"/>
    </xf>
    <xf numFmtId="0" fontId="19" fillId="14" borderId="40" xfId="0" applyFont="1" applyFill="1" applyBorder="1" applyAlignment="1" applyProtection="1">
      <alignment horizontal="center" vertical="center" wrapText="1"/>
      <protection hidden="1"/>
    </xf>
    <xf numFmtId="0" fontId="19" fillId="14" borderId="44" xfId="0" applyFont="1" applyFill="1" applyBorder="1" applyAlignment="1" applyProtection="1">
      <alignment horizontal="center" vertical="center" wrapText="1"/>
      <protection hidden="1"/>
    </xf>
    <xf numFmtId="0" fontId="19" fillId="14" borderId="1" xfId="0" applyFont="1" applyFill="1" applyBorder="1" applyAlignment="1" applyProtection="1">
      <alignment horizontal="left" vertical="center" wrapText="1" indent="4"/>
      <protection hidden="1"/>
    </xf>
    <xf numFmtId="0" fontId="19" fillId="14" borderId="1" xfId="0" applyFont="1" applyFill="1" applyBorder="1" applyAlignment="1" applyProtection="1">
      <alignment horizontal="center" vertical="center" wrapText="1"/>
      <protection hidden="1"/>
    </xf>
    <xf numFmtId="0" fontId="19" fillId="14" borderId="66" xfId="0" applyFont="1" applyFill="1" applyBorder="1" applyAlignment="1" applyProtection="1">
      <alignment horizontal="center" vertical="center" wrapText="1"/>
      <protection hidden="1"/>
    </xf>
    <xf numFmtId="0" fontId="20" fillId="2" borderId="50" xfId="0" applyFont="1" applyFill="1" applyBorder="1" applyAlignment="1" applyProtection="1">
      <alignment vertical="center"/>
      <protection hidden="1"/>
    </xf>
    <xf numFmtId="0" fontId="20" fillId="18" borderId="0" xfId="0" applyFont="1" applyFill="1" applyBorder="1" applyAlignment="1"/>
    <xf numFmtId="0" fontId="19" fillId="18" borderId="40" xfId="0" applyFont="1" applyFill="1" applyBorder="1" applyAlignment="1">
      <alignment horizontal="left" indent="2"/>
    </xf>
    <xf numFmtId="0" fontId="19" fillId="18" borderId="40" xfId="0" applyFont="1" applyFill="1" applyBorder="1" applyAlignment="1">
      <alignment horizontal="center" vertical="center"/>
    </xf>
    <xf numFmtId="0" fontId="20" fillId="18" borderId="0" xfId="0" applyFont="1" applyFill="1" applyBorder="1"/>
    <xf numFmtId="0" fontId="19" fillId="18" borderId="1" xfId="0" applyFont="1" applyFill="1" applyBorder="1" applyAlignment="1">
      <alignment horizontal="left" indent="2"/>
    </xf>
    <xf numFmtId="0" fontId="19" fillId="18" borderId="1" xfId="0" applyFont="1" applyFill="1" applyBorder="1" applyAlignment="1">
      <alignment horizontal="center" vertical="center"/>
    </xf>
    <xf numFmtId="0" fontId="19" fillId="19" borderId="40" xfId="0" applyFont="1" applyFill="1" applyBorder="1" applyAlignment="1">
      <alignment horizontal="left" indent="2"/>
    </xf>
    <xf numFmtId="0" fontId="19" fillId="19" borderId="40" xfId="0" applyFont="1" applyFill="1" applyBorder="1" applyAlignment="1">
      <alignment horizontal="center" vertical="center"/>
    </xf>
    <xf numFmtId="0" fontId="20" fillId="19" borderId="0" xfId="0" applyFont="1" applyFill="1" applyBorder="1"/>
    <xf numFmtId="0" fontId="19" fillId="19" borderId="1" xfId="0" applyFont="1" applyFill="1" applyBorder="1" applyAlignment="1">
      <alignment horizontal="left" indent="2"/>
    </xf>
    <xf numFmtId="0" fontId="19" fillId="19" borderId="1" xfId="0" applyFont="1" applyFill="1" applyBorder="1" applyAlignment="1">
      <alignment horizontal="center" vertical="center"/>
    </xf>
    <xf numFmtId="0" fontId="19" fillId="19" borderId="45" xfId="0" applyFont="1" applyFill="1" applyBorder="1" applyAlignment="1" applyProtection="1">
      <alignment horizontal="center" vertical="center" wrapText="1"/>
      <protection hidden="1"/>
    </xf>
    <xf numFmtId="0" fontId="19" fillId="19" borderId="25" xfId="0" applyFont="1" applyFill="1" applyBorder="1" applyAlignment="1" applyProtection="1">
      <alignment horizontal="center" vertical="center" wrapText="1"/>
      <protection hidden="1"/>
    </xf>
    <xf numFmtId="0" fontId="19" fillId="19" borderId="27" xfId="0" applyFont="1" applyFill="1" applyBorder="1" applyAlignment="1" applyProtection="1">
      <alignment horizontal="center" vertical="center" wrapText="1"/>
      <protection hidden="1"/>
    </xf>
    <xf numFmtId="0" fontId="19" fillId="20" borderId="40" xfId="0" applyFont="1" applyFill="1" applyBorder="1" applyAlignment="1" applyProtection="1">
      <alignment horizontal="left" vertical="center" indent="2"/>
      <protection hidden="1"/>
    </xf>
    <xf numFmtId="0" fontId="19" fillId="20" borderId="40" xfId="0" applyFont="1" applyFill="1" applyBorder="1" applyAlignment="1" applyProtection="1">
      <alignment horizontal="center" vertical="center"/>
      <protection hidden="1"/>
    </xf>
    <xf numFmtId="0" fontId="20" fillId="20" borderId="0" xfId="0" applyFont="1" applyFill="1" applyBorder="1" applyProtection="1">
      <protection hidden="1"/>
    </xf>
    <xf numFmtId="0" fontId="19" fillId="20" borderId="1" xfId="0" applyFont="1" applyFill="1" applyBorder="1" applyAlignment="1" applyProtection="1">
      <alignment horizontal="left" vertical="center" indent="2"/>
      <protection hidden="1"/>
    </xf>
    <xf numFmtId="0" fontId="19" fillId="20" borderId="1" xfId="0" applyFont="1" applyFill="1" applyBorder="1" applyAlignment="1" applyProtection="1">
      <alignment horizontal="center" vertical="center"/>
      <protection hidden="1"/>
    </xf>
    <xf numFmtId="0" fontId="19" fillId="20" borderId="45" xfId="0" applyFont="1" applyFill="1" applyBorder="1" applyAlignment="1" applyProtection="1">
      <alignment horizontal="center" vertical="center" wrapText="1"/>
      <protection hidden="1"/>
    </xf>
    <xf numFmtId="0" fontId="19" fillId="20" borderId="25" xfId="0" applyFont="1" applyFill="1" applyBorder="1" applyAlignment="1" applyProtection="1">
      <alignment horizontal="center" vertical="center" wrapText="1"/>
      <protection hidden="1"/>
    </xf>
    <xf numFmtId="0" fontId="19" fillId="20" borderId="27" xfId="0" applyFont="1" applyFill="1" applyBorder="1" applyAlignment="1" applyProtection="1">
      <alignment horizontal="center" vertical="center" wrapText="1"/>
      <protection hidden="1"/>
    </xf>
    <xf numFmtId="0" fontId="19" fillId="21" borderId="45" xfId="0" applyFont="1" applyFill="1" applyBorder="1" applyAlignment="1" applyProtection="1">
      <alignment horizontal="center" vertical="center" wrapText="1"/>
      <protection hidden="1"/>
    </xf>
    <xf numFmtId="0" fontId="19" fillId="21" borderId="25" xfId="0" applyFont="1" applyFill="1" applyBorder="1" applyAlignment="1" applyProtection="1">
      <alignment horizontal="center" vertical="center" wrapText="1"/>
      <protection hidden="1"/>
    </xf>
    <xf numFmtId="0" fontId="19" fillId="21" borderId="27" xfId="0" applyFont="1" applyFill="1" applyBorder="1" applyAlignment="1" applyProtection="1">
      <alignment horizontal="center" vertical="center" wrapText="1"/>
      <protection hidden="1"/>
    </xf>
    <xf numFmtId="0" fontId="19" fillId="23" borderId="52" xfId="0" applyFont="1" applyFill="1" applyBorder="1" applyAlignment="1" applyProtection="1">
      <alignment horizontal="left" vertical="center" wrapText="1" indent="4"/>
      <protection hidden="1"/>
    </xf>
    <xf numFmtId="0" fontId="19" fillId="21" borderId="40" xfId="0" applyFont="1" applyFill="1" applyBorder="1" applyAlignment="1" applyProtection="1">
      <alignment horizontal="left" vertical="center" indent="2"/>
      <protection hidden="1"/>
    </xf>
    <xf numFmtId="0" fontId="19" fillId="21" borderId="40" xfId="0" applyFont="1" applyFill="1" applyBorder="1" applyAlignment="1" applyProtection="1">
      <alignment horizontal="center" vertical="center"/>
      <protection hidden="1"/>
    </xf>
    <xf numFmtId="0" fontId="20" fillId="21" borderId="0" xfId="0" applyFont="1" applyFill="1" applyBorder="1" applyProtection="1">
      <protection hidden="1"/>
    </xf>
    <xf numFmtId="0" fontId="19" fillId="21" borderId="1" xfId="0" applyFont="1" applyFill="1" applyBorder="1" applyAlignment="1" applyProtection="1">
      <alignment horizontal="left" vertical="center" indent="2"/>
      <protection hidden="1"/>
    </xf>
    <xf numFmtId="0" fontId="19" fillId="21" borderId="1" xfId="0" applyFont="1" applyFill="1" applyBorder="1" applyAlignment="1" applyProtection="1">
      <alignment horizontal="center" vertical="center"/>
      <protection hidden="1"/>
    </xf>
    <xf numFmtId="0" fontId="19" fillId="23" borderId="1" xfId="0" applyFont="1" applyFill="1" applyBorder="1" applyAlignment="1" applyProtection="1">
      <alignment horizontal="center" vertical="center"/>
      <protection locked="0" hidden="1"/>
    </xf>
    <xf numFmtId="0" fontId="19" fillId="23" borderId="23" xfId="0" applyFont="1" applyFill="1" applyBorder="1" applyAlignment="1" applyProtection="1">
      <alignment horizontal="center" vertical="center"/>
      <protection locked="0" hidden="1"/>
    </xf>
    <xf numFmtId="0" fontId="20" fillId="0" borderId="7" xfId="1" applyFont="1" applyFill="1" applyBorder="1" applyAlignment="1" applyProtection="1">
      <alignment horizontal="left" vertical="center" wrapText="1" indent="1"/>
      <protection hidden="1"/>
    </xf>
    <xf numFmtId="0" fontId="19" fillId="0" borderId="28" xfId="0" applyFont="1" applyFill="1" applyBorder="1" applyAlignment="1" applyProtection="1">
      <alignment horizontal="center" vertical="center" wrapText="1"/>
    </xf>
    <xf numFmtId="0" fontId="20" fillId="0" borderId="14" xfId="1" applyFont="1" applyBorder="1" applyAlignment="1">
      <alignment horizontal="left" vertical="center" wrapText="1" indent="1"/>
    </xf>
    <xf numFmtId="0" fontId="19" fillId="0" borderId="67" xfId="0" applyFont="1" applyFill="1" applyBorder="1" applyAlignment="1" applyProtection="1">
      <alignment horizontal="center" vertical="center" wrapText="1"/>
    </xf>
    <xf numFmtId="0" fontId="19" fillId="10" borderId="69" xfId="0" applyFont="1" applyFill="1" applyBorder="1" applyAlignment="1" applyProtection="1">
      <alignment horizontal="left" vertical="center" wrapText="1" indent="2"/>
      <protection hidden="1"/>
    </xf>
    <xf numFmtId="0" fontId="19" fillId="10" borderId="20" xfId="0" applyFont="1" applyFill="1" applyBorder="1" applyAlignment="1" applyProtection="1">
      <alignment horizontal="center" vertical="center" wrapText="1"/>
      <protection hidden="1"/>
    </xf>
    <xf numFmtId="0" fontId="19" fillId="10" borderId="70" xfId="0" applyFont="1" applyFill="1" applyBorder="1" applyAlignment="1" applyProtection="1">
      <alignment horizontal="center" vertical="center" wrapText="1"/>
      <protection hidden="1"/>
    </xf>
    <xf numFmtId="0" fontId="19" fillId="10" borderId="52" xfId="0" applyFont="1" applyFill="1" applyBorder="1" applyAlignment="1" applyProtection="1">
      <alignment horizontal="left" vertical="center" indent="2"/>
      <protection locked="0" hidden="1"/>
    </xf>
    <xf numFmtId="0" fontId="19" fillId="10" borderId="23" xfId="0" applyFont="1" applyFill="1" applyBorder="1" applyAlignment="1" applyProtection="1">
      <alignment horizontal="center"/>
      <protection locked="0" hidden="1"/>
    </xf>
    <xf numFmtId="0" fontId="19" fillId="10" borderId="53" xfId="0" applyFont="1" applyFill="1" applyBorder="1" applyAlignment="1" applyProtection="1">
      <alignment horizontal="center" vertical="center"/>
      <protection locked="0" hidden="1"/>
    </xf>
    <xf numFmtId="0" fontId="7" fillId="14" borderId="39" xfId="0" applyFont="1" applyFill="1" applyBorder="1" applyAlignment="1" applyProtection="1">
      <alignment horizontal="center" vertical="center" wrapText="1"/>
      <protection hidden="1"/>
    </xf>
    <xf numFmtId="0" fontId="19" fillId="10" borderId="47" xfId="0" applyFont="1" applyFill="1" applyBorder="1" applyAlignment="1" applyProtection="1">
      <alignment horizontal="center" vertical="center" wrapText="1"/>
      <protection hidden="1"/>
    </xf>
    <xf numFmtId="0" fontId="19" fillId="10" borderId="48" xfId="0" applyFont="1" applyFill="1" applyBorder="1" applyAlignment="1" applyProtection="1">
      <alignment horizontal="center" vertical="center" wrapText="1"/>
      <protection hidden="1"/>
    </xf>
    <xf numFmtId="0" fontId="19" fillId="10" borderId="58"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center" vertical="center" wrapText="1"/>
    </xf>
    <xf numFmtId="0" fontId="19" fillId="4" borderId="2" xfId="0" applyFont="1" applyFill="1" applyBorder="1" applyAlignment="1" applyProtection="1">
      <alignment horizontal="left" vertical="center" wrapText="1" indent="4"/>
      <protection hidden="1"/>
    </xf>
    <xf numFmtId="0" fontId="19" fillId="14" borderId="69" xfId="0" applyFont="1" applyFill="1" applyBorder="1" applyAlignment="1" applyProtection="1">
      <alignment horizontal="left" vertical="center" wrapText="1" indent="2"/>
      <protection hidden="1"/>
    </xf>
    <xf numFmtId="0" fontId="19" fillId="14" borderId="20" xfId="0" applyFont="1" applyFill="1" applyBorder="1" applyAlignment="1" applyProtection="1">
      <alignment horizontal="center" vertical="center" wrapText="1"/>
      <protection hidden="1"/>
    </xf>
    <xf numFmtId="0" fontId="19" fillId="14" borderId="70" xfId="0" applyFont="1" applyFill="1" applyBorder="1" applyAlignment="1" applyProtection="1">
      <alignment horizontal="center" vertical="center" wrapText="1"/>
      <protection hidden="1"/>
    </xf>
    <xf numFmtId="0" fontId="19" fillId="14" borderId="52" xfId="0" applyFont="1" applyFill="1" applyBorder="1" applyAlignment="1" applyProtection="1">
      <alignment horizontal="left" vertical="center" indent="2"/>
      <protection locked="0" hidden="1"/>
    </xf>
    <xf numFmtId="0" fontId="19" fillId="14" borderId="23" xfId="0" applyFont="1" applyFill="1" applyBorder="1" applyAlignment="1" applyProtection="1">
      <alignment horizontal="center"/>
      <protection locked="0" hidden="1"/>
    </xf>
    <xf numFmtId="0" fontId="19" fillId="14" borderId="53" xfId="0" applyFont="1" applyFill="1" applyBorder="1" applyAlignment="1" applyProtection="1">
      <alignment horizontal="center" vertical="center" wrapText="1"/>
      <protection hidden="1"/>
    </xf>
    <xf numFmtId="0" fontId="7" fillId="18" borderId="39" xfId="0" applyFont="1" applyFill="1" applyBorder="1" applyAlignment="1" applyProtection="1">
      <alignment horizontal="center" vertical="center" wrapText="1"/>
      <protection hidden="1"/>
    </xf>
    <xf numFmtId="0" fontId="19" fillId="18" borderId="46" xfId="0" applyFont="1" applyFill="1" applyBorder="1" applyAlignment="1" applyProtection="1">
      <alignment horizontal="center" vertical="center" wrapText="1"/>
      <protection hidden="1"/>
    </xf>
    <xf numFmtId="0" fontId="19" fillId="0" borderId="69" xfId="0" applyNumberFormat="1" applyFont="1" applyBorder="1" applyAlignment="1" applyProtection="1">
      <alignment vertical="center" wrapText="1"/>
      <protection hidden="1"/>
    </xf>
    <xf numFmtId="0" fontId="20" fillId="2" borderId="69" xfId="0" applyFont="1" applyFill="1" applyBorder="1" applyAlignment="1" applyProtection="1">
      <alignment vertical="center"/>
      <protection hidden="1"/>
    </xf>
    <xf numFmtId="0" fontId="20" fillId="2" borderId="70" xfId="0" applyFont="1" applyFill="1" applyBorder="1" applyAlignment="1" applyProtection="1">
      <alignment vertical="center"/>
      <protection hidden="1"/>
    </xf>
    <xf numFmtId="0" fontId="19" fillId="0" borderId="51" xfId="0" applyFont="1" applyFill="1" applyBorder="1" applyAlignment="1" applyProtection="1">
      <alignment horizontal="center" vertical="center" wrapText="1"/>
    </xf>
    <xf numFmtId="0" fontId="19" fillId="19" borderId="46" xfId="0" applyFont="1" applyFill="1" applyBorder="1" applyAlignment="1" applyProtection="1">
      <alignment horizontal="center" vertical="center" wrapText="1"/>
      <protection hidden="1"/>
    </xf>
    <xf numFmtId="0" fontId="9" fillId="19" borderId="39" xfId="0" applyFont="1" applyFill="1" applyBorder="1" applyAlignment="1" applyProtection="1">
      <alignment horizontal="center" vertical="center" wrapText="1"/>
      <protection hidden="1"/>
    </xf>
    <xf numFmtId="0" fontId="19" fillId="19" borderId="47" xfId="0" applyFont="1" applyFill="1" applyBorder="1" applyAlignment="1" applyProtection="1">
      <alignment horizontal="center" vertical="center" wrapText="1"/>
      <protection hidden="1"/>
    </xf>
    <xf numFmtId="0" fontId="19" fillId="19" borderId="48" xfId="0" applyFont="1" applyFill="1" applyBorder="1" applyAlignment="1" applyProtection="1">
      <alignment horizontal="center" vertical="center" wrapText="1"/>
      <protection hidden="1"/>
    </xf>
    <xf numFmtId="0" fontId="19" fillId="19" borderId="58" xfId="0" applyFont="1" applyFill="1" applyBorder="1" applyAlignment="1" applyProtection="1">
      <alignment horizontal="center" vertical="center" wrapText="1"/>
      <protection hidden="1"/>
    </xf>
    <xf numFmtId="0" fontId="7" fillId="19" borderId="39" xfId="0" applyFont="1" applyFill="1" applyBorder="1" applyAlignment="1" applyProtection="1">
      <alignment horizontal="center" vertical="center" wrapText="1"/>
      <protection hidden="1"/>
    </xf>
    <xf numFmtId="0" fontId="19" fillId="0" borderId="3" xfId="0" applyNumberFormat="1" applyFont="1" applyBorder="1" applyAlignment="1" applyProtection="1">
      <alignment vertical="center" wrapText="1"/>
      <protection hidden="1"/>
    </xf>
    <xf numFmtId="0" fontId="20" fillId="2" borderId="3" xfId="0" applyFont="1" applyFill="1" applyBorder="1" applyAlignment="1" applyProtection="1">
      <alignment vertical="center"/>
      <protection hidden="1"/>
    </xf>
    <xf numFmtId="0" fontId="19" fillId="19" borderId="69" xfId="0" applyFont="1" applyFill="1" applyBorder="1" applyAlignment="1" applyProtection="1">
      <alignment horizontal="left" vertical="center" wrapText="1" indent="2"/>
      <protection hidden="1"/>
    </xf>
    <xf numFmtId="0" fontId="19" fillId="19" borderId="20" xfId="0" applyFont="1" applyFill="1" applyBorder="1" applyAlignment="1" applyProtection="1">
      <alignment horizontal="center" vertical="center" wrapText="1"/>
      <protection hidden="1"/>
    </xf>
    <xf numFmtId="0" fontId="19" fillId="19" borderId="70" xfId="0" applyFont="1" applyFill="1" applyBorder="1" applyAlignment="1" applyProtection="1">
      <alignment horizontal="center" vertical="center" wrapText="1"/>
      <protection hidden="1"/>
    </xf>
    <xf numFmtId="0" fontId="19" fillId="19" borderId="52" xfId="0" applyFont="1" applyFill="1" applyBorder="1" applyAlignment="1" applyProtection="1">
      <alignment horizontal="left" vertical="center" indent="2"/>
      <protection locked="0" hidden="1"/>
    </xf>
    <xf numFmtId="0" fontId="19" fillId="19" borderId="23" xfId="0" applyFont="1" applyFill="1" applyBorder="1" applyAlignment="1" applyProtection="1">
      <alignment horizontal="center" vertical="center" wrapText="1"/>
      <protection hidden="1"/>
    </xf>
    <xf numFmtId="0" fontId="19" fillId="19" borderId="11" xfId="0" applyFont="1" applyFill="1" applyBorder="1" applyAlignment="1" applyProtection="1">
      <alignment horizontal="center" vertical="center" wrapText="1"/>
      <protection hidden="1"/>
    </xf>
    <xf numFmtId="0" fontId="20" fillId="18" borderId="35" xfId="0" applyFont="1" applyFill="1" applyBorder="1" applyAlignment="1" applyProtection="1">
      <alignment horizontal="center" vertical="center" wrapText="1"/>
      <protection hidden="1"/>
    </xf>
    <xf numFmtId="0" fontId="19" fillId="18" borderId="60" xfId="0" applyFont="1" applyFill="1" applyBorder="1" applyAlignment="1" applyProtection="1">
      <alignment horizontal="center" vertical="center" wrapText="1"/>
      <protection hidden="1"/>
    </xf>
    <xf numFmtId="0" fontId="19" fillId="18" borderId="69" xfId="0" applyFont="1" applyFill="1" applyBorder="1" applyAlignment="1" applyProtection="1">
      <alignment horizontal="left" vertical="center" wrapText="1" indent="2"/>
      <protection hidden="1"/>
    </xf>
    <xf numFmtId="0" fontId="19" fillId="18" borderId="20" xfId="0" applyFont="1" applyFill="1" applyBorder="1" applyAlignment="1" applyProtection="1">
      <alignment horizontal="center" vertical="center" wrapText="1"/>
      <protection hidden="1"/>
    </xf>
    <xf numFmtId="0" fontId="19" fillId="18" borderId="70" xfId="0" applyFont="1" applyFill="1" applyBorder="1" applyAlignment="1" applyProtection="1">
      <alignment horizontal="center" vertical="center" wrapText="1"/>
      <protection hidden="1"/>
    </xf>
    <xf numFmtId="0" fontId="19" fillId="18" borderId="52" xfId="0" applyFont="1" applyFill="1" applyBorder="1" applyAlignment="1" applyProtection="1">
      <alignment horizontal="left" vertical="center" indent="2"/>
      <protection locked="0" hidden="1"/>
    </xf>
    <xf numFmtId="0" fontId="19" fillId="18" borderId="23" xfId="0" applyFont="1" applyFill="1" applyBorder="1" applyAlignment="1" applyProtection="1">
      <alignment horizontal="center"/>
      <protection locked="0" hidden="1"/>
    </xf>
    <xf numFmtId="0" fontId="19" fillId="18" borderId="11" xfId="0" applyFont="1" applyFill="1" applyBorder="1" applyAlignment="1" applyProtection="1">
      <alignment horizontal="center" vertical="center" wrapText="1"/>
      <protection hidden="1"/>
    </xf>
    <xf numFmtId="0" fontId="19" fillId="18" borderId="47" xfId="0" applyFont="1" applyFill="1" applyBorder="1" applyAlignment="1" applyProtection="1">
      <alignment horizontal="center" vertical="center" wrapText="1"/>
      <protection hidden="1"/>
    </xf>
    <xf numFmtId="0" fontId="19" fillId="18" borderId="48" xfId="0" applyFont="1" applyFill="1" applyBorder="1" applyAlignment="1" applyProtection="1">
      <alignment horizontal="center" vertical="center" wrapText="1"/>
      <protection hidden="1"/>
    </xf>
    <xf numFmtId="0" fontId="19" fillId="18" borderId="73" xfId="0" applyFont="1" applyFill="1" applyBorder="1" applyAlignment="1" applyProtection="1">
      <alignment horizontal="center" vertical="center" wrapText="1"/>
      <protection hidden="1"/>
    </xf>
    <xf numFmtId="0" fontId="20" fillId="14" borderId="35" xfId="0" applyFont="1" applyFill="1" applyBorder="1" applyAlignment="1" applyProtection="1">
      <alignment horizontal="center" vertical="center" wrapText="1"/>
      <protection hidden="1"/>
    </xf>
    <xf numFmtId="0" fontId="19" fillId="14" borderId="8" xfId="0" applyFont="1" applyFill="1" applyBorder="1" applyAlignment="1" applyProtection="1">
      <alignment horizontal="center" vertical="center" wrapText="1"/>
      <protection hidden="1"/>
    </xf>
    <xf numFmtId="0" fontId="19" fillId="14" borderId="63" xfId="0" applyFont="1" applyFill="1" applyBorder="1" applyAlignment="1" applyProtection="1">
      <alignment horizontal="center" vertical="center" wrapText="1"/>
      <protection hidden="1"/>
    </xf>
    <xf numFmtId="0" fontId="19" fillId="14" borderId="29" xfId="0" applyFont="1" applyFill="1" applyBorder="1" applyAlignment="1" applyProtection="1">
      <alignment horizontal="center" vertical="center" wrapText="1"/>
      <protection hidden="1"/>
    </xf>
    <xf numFmtId="0" fontId="9" fillId="20" borderId="39" xfId="0" applyFont="1" applyFill="1" applyBorder="1" applyAlignment="1" applyProtection="1">
      <alignment horizontal="center" vertical="center" wrapText="1"/>
      <protection hidden="1"/>
    </xf>
    <xf numFmtId="0" fontId="19" fillId="20" borderId="46" xfId="0" applyFont="1" applyFill="1" applyBorder="1" applyAlignment="1" applyProtection="1">
      <alignment horizontal="center" vertical="center" wrapText="1"/>
      <protection hidden="1"/>
    </xf>
    <xf numFmtId="0" fontId="7" fillId="20" borderId="17" xfId="0" applyFont="1" applyFill="1" applyBorder="1" applyAlignment="1" applyProtection="1">
      <alignment horizontal="center" vertical="center" wrapText="1"/>
      <protection hidden="1"/>
    </xf>
    <xf numFmtId="0" fontId="19" fillId="20" borderId="72" xfId="0" applyFont="1" applyFill="1" applyBorder="1" applyAlignment="1" applyProtection="1">
      <alignment horizontal="center" vertical="center" wrapText="1"/>
      <protection hidden="1"/>
    </xf>
    <xf numFmtId="0" fontId="3" fillId="20" borderId="74" xfId="0" applyFont="1" applyFill="1" applyBorder="1" applyAlignment="1" applyProtection="1">
      <alignment horizontal="center" vertical="center" wrapText="1"/>
      <protection hidden="1"/>
    </xf>
    <xf numFmtId="0" fontId="19" fillId="20" borderId="69" xfId="0" applyFont="1" applyFill="1" applyBorder="1" applyAlignment="1" applyProtection="1">
      <alignment horizontal="left" vertical="center" wrapText="1" indent="2"/>
      <protection hidden="1"/>
    </xf>
    <xf numFmtId="0" fontId="19" fillId="20" borderId="20" xfId="0" applyFont="1" applyFill="1" applyBorder="1" applyAlignment="1" applyProtection="1">
      <alignment horizontal="center" vertical="center" wrapText="1"/>
      <protection hidden="1"/>
    </xf>
    <xf numFmtId="0" fontId="19" fillId="20" borderId="70" xfId="0" applyFont="1" applyFill="1" applyBorder="1" applyAlignment="1" applyProtection="1">
      <alignment horizontal="center" vertical="center" wrapText="1"/>
      <protection hidden="1"/>
    </xf>
    <xf numFmtId="0" fontId="19" fillId="20" borderId="52" xfId="0" applyFont="1" applyFill="1" applyBorder="1" applyAlignment="1" applyProtection="1">
      <alignment horizontal="left" vertical="center" indent="2"/>
      <protection locked="0" hidden="1"/>
    </xf>
    <xf numFmtId="0" fontId="19" fillId="20" borderId="23" xfId="0" applyFont="1" applyFill="1" applyBorder="1" applyAlignment="1" applyProtection="1">
      <alignment horizontal="center" vertical="center"/>
      <protection locked="0" hidden="1"/>
    </xf>
    <xf numFmtId="0" fontId="19" fillId="20" borderId="11" xfId="0" applyFont="1" applyFill="1" applyBorder="1" applyAlignment="1" applyProtection="1">
      <alignment horizontal="center" vertical="center" wrapText="1"/>
      <protection hidden="1"/>
    </xf>
    <xf numFmtId="0" fontId="20" fillId="20" borderId="0" xfId="0" applyFont="1" applyFill="1" applyBorder="1" applyAlignment="1" applyProtection="1">
      <protection hidden="1"/>
    </xf>
    <xf numFmtId="0" fontId="7" fillId="21" borderId="1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19" fillId="21" borderId="46" xfId="0" applyFont="1" applyFill="1" applyBorder="1" applyAlignment="1" applyProtection="1">
      <alignment horizontal="center" vertical="center" wrapText="1"/>
      <protection hidden="1"/>
    </xf>
    <xf numFmtId="0" fontId="3" fillId="21" borderId="47" xfId="0" applyFont="1" applyFill="1" applyBorder="1" applyAlignment="1" applyProtection="1">
      <alignment horizontal="center" vertical="center" wrapText="1"/>
      <protection hidden="1"/>
    </xf>
    <xf numFmtId="0" fontId="3" fillId="21" borderId="48" xfId="0" applyFont="1" applyFill="1" applyBorder="1" applyAlignment="1" applyProtection="1">
      <alignment horizontal="center" vertical="center" wrapText="1"/>
      <protection hidden="1"/>
    </xf>
    <xf numFmtId="0" fontId="3" fillId="21" borderId="58" xfId="0" applyFont="1" applyFill="1" applyBorder="1" applyAlignment="1" applyProtection="1">
      <alignment horizontal="center" vertical="center" wrapText="1"/>
      <protection hidden="1"/>
    </xf>
    <xf numFmtId="0" fontId="19" fillId="21" borderId="68" xfId="0" applyFont="1" applyFill="1" applyBorder="1" applyAlignment="1" applyProtection="1">
      <alignment horizontal="left" vertical="center" wrapText="1" indent="2"/>
      <protection hidden="1"/>
    </xf>
    <xf numFmtId="0" fontId="19" fillId="21" borderId="20" xfId="0" applyFont="1" applyFill="1" applyBorder="1" applyAlignment="1" applyProtection="1">
      <alignment horizontal="center" vertical="center" wrapText="1"/>
      <protection hidden="1"/>
    </xf>
    <xf numFmtId="0" fontId="19" fillId="21" borderId="21" xfId="0" applyFont="1" applyFill="1" applyBorder="1" applyAlignment="1" applyProtection="1">
      <alignment horizontal="center" vertical="center" wrapText="1"/>
      <protection hidden="1"/>
    </xf>
    <xf numFmtId="0" fontId="19" fillId="21" borderId="55" xfId="0" applyFont="1" applyFill="1" applyBorder="1" applyAlignment="1" applyProtection="1">
      <alignment horizontal="left" vertical="center" indent="2"/>
      <protection locked="0" hidden="1"/>
    </xf>
    <xf numFmtId="0" fontId="19" fillId="21" borderId="23" xfId="0" applyFont="1" applyFill="1" applyBorder="1" applyAlignment="1" applyProtection="1">
      <alignment horizontal="center" vertical="center"/>
      <protection locked="0" hidden="1"/>
    </xf>
    <xf numFmtId="0" fontId="19" fillId="21" borderId="24" xfId="0" applyFont="1" applyFill="1" applyBorder="1" applyAlignment="1" applyProtection="1">
      <alignment horizontal="center" vertical="center" wrapText="1"/>
      <protection hidden="1"/>
    </xf>
    <xf numFmtId="0" fontId="19" fillId="10" borderId="46" xfId="0" applyFont="1" applyFill="1" applyBorder="1" applyAlignment="1" applyProtection="1">
      <alignment horizontal="center" vertical="center" wrapText="1"/>
      <protection hidden="1"/>
    </xf>
    <xf numFmtId="0" fontId="19" fillId="2" borderId="51" xfId="0" applyFont="1" applyFill="1" applyBorder="1" applyAlignment="1" applyProtection="1">
      <alignment horizontal="center" vertical="center" wrapText="1"/>
      <protection hidden="1"/>
    </xf>
    <xf numFmtId="0" fontId="19" fillId="10" borderId="3" xfId="0" applyFont="1" applyFill="1" applyBorder="1" applyAlignment="1" applyProtection="1">
      <alignment horizontal="left" vertical="center" wrapText="1" indent="2"/>
      <protection hidden="1"/>
    </xf>
    <xf numFmtId="0" fontId="19" fillId="10" borderId="10" xfId="0" applyFont="1" applyFill="1" applyBorder="1" applyAlignment="1" applyProtection="1">
      <alignment horizontal="center" vertical="center" wrapText="1"/>
      <protection hidden="1"/>
    </xf>
    <xf numFmtId="0" fontId="19" fillId="10" borderId="56" xfId="0" applyFont="1" applyFill="1" applyBorder="1" applyAlignment="1" applyProtection="1">
      <alignment horizontal="center" vertical="center" wrapText="1"/>
      <protection hidden="1"/>
    </xf>
    <xf numFmtId="0" fontId="19" fillId="10" borderId="31" xfId="0" applyFont="1" applyFill="1" applyBorder="1" applyAlignment="1" applyProtection="1">
      <alignment horizontal="center" vertical="center"/>
      <protection locked="0" hidden="1"/>
    </xf>
    <xf numFmtId="0" fontId="19" fillId="10" borderId="24" xfId="0" applyFont="1" applyFill="1" applyBorder="1" applyAlignment="1" applyProtection="1">
      <alignment horizontal="center" vertical="center"/>
      <protection locked="0" hidden="1"/>
    </xf>
    <xf numFmtId="0" fontId="19" fillId="14" borderId="46" xfId="0" applyFont="1" applyFill="1" applyBorder="1" applyAlignment="1" applyProtection="1">
      <alignment horizontal="center" vertical="center" wrapText="1"/>
      <protection hidden="1"/>
    </xf>
    <xf numFmtId="0" fontId="19" fillId="14" borderId="58" xfId="0" applyFont="1" applyFill="1" applyBorder="1" applyAlignment="1" applyProtection="1">
      <alignment horizontal="center" vertical="center" wrapText="1"/>
      <protection hidden="1"/>
    </xf>
    <xf numFmtId="0" fontId="19" fillId="0" borderId="51" xfId="1" applyFont="1" applyFill="1" applyBorder="1" applyAlignment="1" applyProtection="1">
      <alignment horizontal="left" vertical="center" wrapText="1"/>
      <protection hidden="1"/>
    </xf>
    <xf numFmtId="0" fontId="19" fillId="0" borderId="1" xfId="1" applyFont="1" applyFill="1" applyBorder="1" applyAlignment="1" applyProtection="1">
      <alignment horizontal="left" vertical="center" wrapText="1"/>
      <protection hidden="1"/>
    </xf>
    <xf numFmtId="0" fontId="19" fillId="14" borderId="3" xfId="0" applyFont="1" applyFill="1" applyBorder="1" applyAlignment="1" applyProtection="1">
      <alignment horizontal="left" vertical="center" wrapText="1" indent="2"/>
      <protection hidden="1"/>
    </xf>
    <xf numFmtId="0" fontId="19" fillId="14" borderId="10" xfId="0" applyFont="1" applyFill="1" applyBorder="1" applyAlignment="1" applyProtection="1">
      <alignment horizontal="center" vertical="center" wrapText="1"/>
      <protection hidden="1"/>
    </xf>
    <xf numFmtId="0" fontId="19" fillId="14" borderId="54" xfId="0" applyFont="1" applyFill="1" applyBorder="1" applyAlignment="1" applyProtection="1">
      <alignment horizontal="center" vertical="center" wrapText="1"/>
      <protection hidden="1"/>
    </xf>
    <xf numFmtId="0" fontId="19" fillId="14" borderId="31" xfId="0" applyFont="1" applyFill="1" applyBorder="1" applyAlignment="1" applyProtection="1">
      <alignment horizontal="center" vertical="center" wrapText="1"/>
      <protection hidden="1"/>
    </xf>
    <xf numFmtId="0" fontId="19" fillId="18" borderId="3" xfId="0" applyFont="1" applyFill="1" applyBorder="1" applyAlignment="1" applyProtection="1">
      <alignment horizontal="left" vertical="center" wrapText="1" indent="2"/>
      <protection hidden="1"/>
    </xf>
    <xf numFmtId="0" fontId="19" fillId="18" borderId="54" xfId="0" applyFont="1" applyFill="1" applyBorder="1" applyAlignment="1" applyProtection="1">
      <alignment horizontal="center" vertical="center" wrapText="1"/>
      <protection hidden="1"/>
    </xf>
    <xf numFmtId="0" fontId="19" fillId="18" borderId="58" xfId="0" applyFont="1" applyFill="1" applyBorder="1" applyAlignment="1" applyProtection="1">
      <alignment horizontal="center" vertical="center" wrapText="1"/>
      <protection hidden="1"/>
    </xf>
    <xf numFmtId="0" fontId="20" fillId="2" borderId="51" xfId="0" applyFont="1" applyFill="1" applyBorder="1" applyAlignment="1" applyProtection="1">
      <alignment vertical="center"/>
      <protection hidden="1"/>
    </xf>
    <xf numFmtId="0" fontId="19" fillId="19" borderId="3" xfId="0" applyFont="1" applyFill="1" applyBorder="1" applyAlignment="1" applyProtection="1">
      <alignment horizontal="left" vertical="center" wrapText="1" indent="2"/>
      <protection hidden="1"/>
    </xf>
    <xf numFmtId="0" fontId="19" fillId="19" borderId="10" xfId="0" applyFont="1" applyFill="1" applyBorder="1" applyAlignment="1" applyProtection="1">
      <alignment horizontal="center" vertical="center" wrapText="1"/>
      <protection hidden="1"/>
    </xf>
    <xf numFmtId="0" fontId="19" fillId="19" borderId="54" xfId="0" applyFont="1" applyFill="1" applyBorder="1" applyAlignment="1" applyProtection="1">
      <alignment horizontal="center" vertical="center" wrapText="1"/>
      <protection hidden="1"/>
    </xf>
    <xf numFmtId="0" fontId="19" fillId="19" borderId="32" xfId="0" applyFont="1" applyFill="1" applyBorder="1" applyAlignment="1" applyProtection="1">
      <alignment horizontal="center" vertical="center" wrapText="1"/>
      <protection hidden="1"/>
    </xf>
    <xf numFmtId="0" fontId="19" fillId="20" borderId="47" xfId="0" applyFont="1" applyFill="1" applyBorder="1" applyAlignment="1" applyProtection="1">
      <alignment horizontal="center" vertical="center" wrapText="1"/>
      <protection hidden="1"/>
    </xf>
    <xf numFmtId="0" fontId="19" fillId="20" borderId="48" xfId="0" applyFont="1" applyFill="1" applyBorder="1" applyAlignment="1" applyProtection="1">
      <alignment horizontal="center" vertical="center" wrapText="1"/>
      <protection hidden="1"/>
    </xf>
    <xf numFmtId="0" fontId="19" fillId="20" borderId="58" xfId="0" applyFont="1" applyFill="1" applyBorder="1" applyAlignment="1" applyProtection="1">
      <alignment horizontal="center" vertical="center" wrapText="1"/>
      <protection hidden="1"/>
    </xf>
    <xf numFmtId="0" fontId="20" fillId="2" borderId="1" xfId="0" applyFont="1" applyFill="1" applyBorder="1" applyAlignment="1" applyProtection="1">
      <alignment vertical="center"/>
      <protection hidden="1"/>
    </xf>
    <xf numFmtId="0" fontId="19" fillId="0" borderId="59"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20" borderId="3" xfId="0" applyFont="1" applyFill="1" applyBorder="1" applyAlignment="1" applyProtection="1">
      <alignment horizontal="left" vertical="center" wrapText="1" indent="2"/>
      <protection hidden="1"/>
    </xf>
    <xf numFmtId="0" fontId="19" fillId="20" borderId="10" xfId="0" applyFont="1" applyFill="1" applyBorder="1" applyAlignment="1" applyProtection="1">
      <alignment horizontal="center" vertical="center" wrapText="1"/>
      <protection hidden="1"/>
    </xf>
    <xf numFmtId="0" fontId="19" fillId="20" borderId="54" xfId="0" applyFont="1" applyFill="1" applyBorder="1" applyAlignment="1" applyProtection="1">
      <alignment horizontal="center" vertical="center" wrapText="1"/>
      <protection hidden="1"/>
    </xf>
    <xf numFmtId="0" fontId="19" fillId="20" borderId="32" xfId="0" applyFont="1" applyFill="1" applyBorder="1" applyAlignment="1" applyProtection="1">
      <alignment horizontal="center" vertical="center" wrapText="1"/>
      <protection hidden="1"/>
    </xf>
    <xf numFmtId="0" fontId="19" fillId="21" borderId="47" xfId="0" applyFont="1" applyFill="1" applyBorder="1" applyAlignment="1" applyProtection="1">
      <alignment horizontal="center" vertical="center" wrapText="1"/>
      <protection hidden="1"/>
    </xf>
    <xf numFmtId="0" fontId="19" fillId="21" borderId="48" xfId="0" applyFont="1" applyFill="1" applyBorder="1" applyAlignment="1" applyProtection="1">
      <alignment horizontal="center" vertical="center" wrapText="1"/>
      <protection hidden="1"/>
    </xf>
    <xf numFmtId="0" fontId="19" fillId="21" borderId="58" xfId="0" applyFont="1" applyFill="1" applyBorder="1" applyAlignment="1" applyProtection="1">
      <alignment horizontal="center" vertical="center" wrapText="1"/>
      <protection hidden="1"/>
    </xf>
    <xf numFmtId="0" fontId="20" fillId="2" borderId="41" xfId="0" applyFont="1" applyFill="1" applyBorder="1" applyAlignment="1" applyProtection="1">
      <alignment vertical="center"/>
      <protection hidden="1"/>
    </xf>
    <xf numFmtId="0" fontId="20" fillId="2" borderId="0" xfId="0" applyFont="1" applyFill="1" applyBorder="1" applyAlignment="1" applyProtection="1">
      <alignment vertical="center"/>
      <protection hidden="1"/>
    </xf>
    <xf numFmtId="0" fontId="19" fillId="21" borderId="40" xfId="0" applyFont="1" applyFill="1" applyBorder="1" applyAlignment="1" applyProtection="1">
      <alignment horizontal="center" vertical="center" wrapText="1"/>
      <protection hidden="1"/>
    </xf>
    <xf numFmtId="0" fontId="19" fillId="21" borderId="56" xfId="0" applyFont="1" applyFill="1" applyBorder="1" applyAlignment="1" applyProtection="1">
      <alignment horizontal="center" vertical="center" wrapText="1"/>
      <protection hidden="1"/>
    </xf>
    <xf numFmtId="0" fontId="19" fillId="21" borderId="23" xfId="0" applyFont="1" applyFill="1" applyBorder="1" applyAlignment="1" applyProtection="1">
      <alignment horizontal="center" vertical="center" wrapText="1"/>
      <protection hidden="1"/>
    </xf>
    <xf numFmtId="0" fontId="19" fillId="21" borderId="9" xfId="0" applyFont="1" applyFill="1" applyBorder="1" applyAlignment="1" applyProtection="1">
      <alignment horizontal="left" vertical="center" wrapText="1" indent="2"/>
      <protection hidden="1"/>
    </xf>
    <xf numFmtId="0" fontId="19" fillId="21" borderId="26" xfId="0" applyFont="1" applyFill="1" applyBorder="1" applyAlignment="1" applyProtection="1">
      <alignment horizontal="left" vertical="center" indent="2"/>
      <protection locked="0" hidden="1"/>
    </xf>
    <xf numFmtId="0" fontId="19" fillId="0" borderId="1"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19" fillId="0" borderId="51" xfId="0" applyFont="1" applyFill="1" applyBorder="1" applyAlignment="1" applyProtection="1">
      <alignment horizontal="center" vertical="center"/>
      <protection hidden="1"/>
    </xf>
    <xf numFmtId="0" fontId="19" fillId="2" borderId="1" xfId="0" applyFont="1" applyFill="1" applyBorder="1" applyAlignment="1" applyProtection="1">
      <alignment horizontal="center" vertical="center"/>
      <protection hidden="1"/>
    </xf>
    <xf numFmtId="0" fontId="19" fillId="10" borderId="1" xfId="0" applyFont="1" applyFill="1" applyBorder="1" applyAlignment="1" applyProtection="1">
      <alignment horizontal="center" vertical="center"/>
      <protection hidden="1"/>
    </xf>
    <xf numFmtId="0" fontId="19" fillId="10" borderId="56" xfId="0" applyFont="1" applyFill="1" applyBorder="1" applyAlignment="1" applyProtection="1">
      <alignment horizontal="center" vertical="center"/>
      <protection hidden="1"/>
    </xf>
    <xf numFmtId="0" fontId="19" fillId="10" borderId="23" xfId="0" applyFont="1" applyFill="1" applyBorder="1" applyAlignment="1" applyProtection="1">
      <alignment horizontal="center" vertical="center"/>
      <protection locked="0" hidden="1"/>
    </xf>
    <xf numFmtId="0" fontId="19" fillId="0" borderId="1" xfId="1" applyFont="1" applyFill="1" applyBorder="1" applyAlignment="1" applyProtection="1">
      <alignment horizontal="left" vertical="center"/>
      <protection hidden="1"/>
    </xf>
    <xf numFmtId="0" fontId="19" fillId="14" borderId="1" xfId="0" applyFont="1" applyFill="1" applyBorder="1" applyAlignment="1" applyProtection="1">
      <alignment horizontal="center" vertical="center"/>
      <protection hidden="1"/>
    </xf>
    <xf numFmtId="0" fontId="19" fillId="14" borderId="54" xfId="0" applyFont="1" applyFill="1" applyBorder="1" applyAlignment="1" applyProtection="1">
      <alignment horizontal="center" vertical="center"/>
      <protection hidden="1"/>
    </xf>
    <xf numFmtId="0" fontId="19" fillId="14" borderId="23" xfId="0" applyFont="1" applyFill="1" applyBorder="1" applyAlignment="1" applyProtection="1">
      <alignment horizontal="center" vertical="center"/>
      <protection locked="0" hidden="1"/>
    </xf>
    <xf numFmtId="0" fontId="19" fillId="14" borderId="23" xfId="0" applyFont="1" applyFill="1" applyBorder="1" applyAlignment="1" applyProtection="1">
      <alignment horizontal="center" vertical="center"/>
      <protection hidden="1"/>
    </xf>
    <xf numFmtId="0" fontId="19" fillId="14" borderId="53" xfId="0" applyFont="1" applyFill="1" applyBorder="1" applyAlignment="1" applyProtection="1">
      <alignment horizontal="center" vertical="center"/>
      <protection hidden="1"/>
    </xf>
    <xf numFmtId="0" fontId="19" fillId="18" borderId="1" xfId="0" applyFont="1" applyFill="1" applyBorder="1" applyAlignment="1" applyProtection="1">
      <alignment horizontal="center" vertical="center"/>
      <protection hidden="1"/>
    </xf>
    <xf numFmtId="0" fontId="19" fillId="18" borderId="54" xfId="0" applyFont="1" applyFill="1" applyBorder="1" applyAlignment="1" applyProtection="1">
      <alignment horizontal="center" vertical="center"/>
      <protection hidden="1"/>
    </xf>
    <xf numFmtId="0" fontId="19" fillId="18" borderId="23" xfId="0" applyFont="1" applyFill="1" applyBorder="1" applyAlignment="1" applyProtection="1">
      <alignment horizontal="center" vertical="center"/>
      <protection locked="0" hidden="1"/>
    </xf>
    <xf numFmtId="0" fontId="19" fillId="18" borderId="25" xfId="0" applyFont="1" applyFill="1" applyBorder="1" applyAlignment="1" applyProtection="1">
      <alignment horizontal="center" vertical="center"/>
      <protection hidden="1"/>
    </xf>
    <xf numFmtId="0" fontId="19" fillId="18" borderId="53" xfId="0" applyFont="1" applyFill="1" applyBorder="1" applyAlignment="1" applyProtection="1">
      <alignment horizontal="center" vertical="center"/>
      <protection locked="0" hidden="1"/>
    </xf>
    <xf numFmtId="0" fontId="20" fillId="0" borderId="1" xfId="0" applyFont="1" applyFill="1" applyBorder="1" applyAlignment="1" applyProtection="1">
      <alignment vertical="center"/>
      <protection hidden="1"/>
    </xf>
    <xf numFmtId="0" fontId="19" fillId="19" borderId="1" xfId="0" applyFont="1" applyFill="1" applyBorder="1" applyAlignment="1" applyProtection="1">
      <alignment horizontal="center" vertical="center"/>
      <protection hidden="1"/>
    </xf>
    <xf numFmtId="0" fontId="19" fillId="19" borderId="54" xfId="0" applyFont="1" applyFill="1" applyBorder="1" applyAlignment="1" applyProtection="1">
      <alignment horizontal="center" vertical="center"/>
      <protection hidden="1"/>
    </xf>
    <xf numFmtId="0" fontId="19" fillId="19" borderId="23" xfId="0" applyFont="1" applyFill="1" applyBorder="1" applyAlignment="1" applyProtection="1">
      <alignment horizontal="center" vertical="center"/>
      <protection locked="0" hidden="1"/>
    </xf>
    <xf numFmtId="0" fontId="19" fillId="19" borderId="25" xfId="0" applyFont="1" applyFill="1" applyBorder="1" applyAlignment="1" applyProtection="1">
      <alignment horizontal="center" vertical="center"/>
      <protection hidden="1"/>
    </xf>
    <xf numFmtId="0" fontId="19" fillId="19" borderId="53" xfId="0" applyFont="1" applyFill="1" applyBorder="1" applyAlignment="1" applyProtection="1">
      <alignment horizontal="center" vertical="center"/>
      <protection locked="0" hidden="1"/>
    </xf>
    <xf numFmtId="0" fontId="19" fillId="20" borderId="54" xfId="0" applyFont="1" applyFill="1" applyBorder="1" applyAlignment="1" applyProtection="1">
      <alignment horizontal="center" vertical="center"/>
      <protection hidden="1"/>
    </xf>
    <xf numFmtId="0" fontId="19" fillId="20" borderId="25" xfId="0" applyFont="1" applyFill="1" applyBorder="1" applyAlignment="1" applyProtection="1">
      <alignment horizontal="center" vertical="center"/>
      <protection hidden="1"/>
    </xf>
    <xf numFmtId="0" fontId="19" fillId="20" borderId="53" xfId="0" applyFont="1" applyFill="1" applyBorder="1" applyAlignment="1" applyProtection="1">
      <alignment horizontal="center" vertical="center"/>
      <protection locked="0" hidden="1"/>
    </xf>
    <xf numFmtId="0" fontId="19" fillId="21" borderId="9" xfId="0" applyFont="1" applyFill="1" applyBorder="1" applyAlignment="1" applyProtection="1">
      <alignment horizontal="center" vertical="center"/>
      <protection hidden="1"/>
    </xf>
    <xf numFmtId="0" fontId="19" fillId="21" borderId="56" xfId="0" applyFont="1" applyFill="1" applyBorder="1" applyAlignment="1" applyProtection="1">
      <alignment horizontal="center" vertical="center"/>
      <protection hidden="1"/>
    </xf>
    <xf numFmtId="0" fontId="19" fillId="21" borderId="26" xfId="0" applyFont="1" applyFill="1" applyBorder="1" applyAlignment="1" applyProtection="1">
      <alignment horizontal="center" vertical="center"/>
      <protection locked="0" hidden="1"/>
    </xf>
    <xf numFmtId="0" fontId="19" fillId="21" borderId="23" xfId="0" applyFont="1" applyFill="1" applyBorder="1" applyAlignment="1" applyProtection="1">
      <alignment horizontal="center" vertical="center"/>
      <protection hidden="1"/>
    </xf>
    <xf numFmtId="0" fontId="19" fillId="21" borderId="24" xfId="0" applyFont="1" applyFill="1" applyBorder="1" applyAlignment="1" applyProtection="1">
      <alignment horizontal="center" vertical="center"/>
      <protection hidden="1"/>
    </xf>
    <xf numFmtId="0" fontId="19" fillId="10" borderId="1" xfId="4" applyNumberFormat="1" applyFont="1" applyFill="1" applyBorder="1" applyAlignment="1">
      <alignment horizontal="center" vertical="center" wrapText="1"/>
    </xf>
    <xf numFmtId="0" fontId="19" fillId="10" borderId="45" xfId="0" applyFont="1" applyFill="1" applyBorder="1" applyAlignment="1" applyProtection="1">
      <alignment horizontal="center" vertical="center" wrapText="1"/>
      <protection hidden="1"/>
    </xf>
    <xf numFmtId="0" fontId="19" fillId="10" borderId="25" xfId="0" applyFont="1" applyFill="1" applyBorder="1" applyAlignment="1" applyProtection="1">
      <alignment horizontal="center" vertical="center" wrapText="1"/>
      <protection hidden="1"/>
    </xf>
    <xf numFmtId="0" fontId="19" fillId="10" borderId="27" xfId="0" applyFont="1" applyFill="1" applyBorder="1" applyAlignment="1" applyProtection="1">
      <alignment horizontal="center" vertical="center" wrapText="1"/>
      <protection hidden="1"/>
    </xf>
    <xf numFmtId="0" fontId="19" fillId="10" borderId="51" xfId="0" applyFont="1" applyFill="1" applyBorder="1" applyAlignment="1" applyProtection="1">
      <alignment horizontal="center" vertical="center" wrapText="1"/>
      <protection hidden="1"/>
    </xf>
    <xf numFmtId="0" fontId="19" fillId="19" borderId="56" xfId="0" applyFont="1" applyFill="1" applyBorder="1" applyAlignment="1" applyProtection="1">
      <alignment horizontal="center" vertical="center" wrapText="1"/>
      <protection hidden="1"/>
    </xf>
    <xf numFmtId="0" fontId="19" fillId="20" borderId="56" xfId="0" applyFont="1" applyFill="1" applyBorder="1" applyAlignment="1" applyProtection="1">
      <alignment horizontal="center" vertical="center" wrapText="1"/>
      <protection hidden="1"/>
    </xf>
    <xf numFmtId="0" fontId="30" fillId="0" borderId="1" xfId="1" applyFont="1" applyBorder="1" applyAlignment="1">
      <alignment horizontal="center" vertical="center"/>
    </xf>
    <xf numFmtId="0" fontId="20" fillId="0" borderId="62" xfId="1" applyFont="1" applyFill="1" applyBorder="1" applyAlignment="1">
      <alignment horizontal="left" vertical="center" wrapText="1" indent="1"/>
    </xf>
    <xf numFmtId="0" fontId="20" fillId="0" borderId="40" xfId="1" applyFont="1" applyFill="1" applyBorder="1" applyAlignment="1">
      <alignment horizontal="left" vertical="center" wrapText="1" indent="1"/>
    </xf>
    <xf numFmtId="0" fontId="6" fillId="0" borderId="0" xfId="4" applyNumberFormat="1" applyFont="1" applyFill="1" applyBorder="1" applyAlignment="1">
      <alignment horizontal="left" vertical="center" wrapText="1" indent="1"/>
    </xf>
    <xf numFmtId="0" fontId="19" fillId="8" borderId="44" xfId="4" applyFont="1" applyFill="1" applyBorder="1" applyAlignment="1" applyProtection="1">
      <alignment horizontal="left" vertical="center" wrapText="1" indent="1"/>
      <protection locked="0"/>
    </xf>
    <xf numFmtId="0" fontId="19" fillId="8" borderId="16" xfId="4" applyFont="1" applyFill="1" applyBorder="1" applyAlignment="1" applyProtection="1">
      <alignment horizontal="left" vertical="center" wrapText="1" indent="1"/>
      <protection locked="0"/>
    </xf>
    <xf numFmtId="0" fontId="19" fillId="8" borderId="17" xfId="4" applyFont="1" applyFill="1" applyBorder="1" applyAlignment="1" applyProtection="1">
      <alignment horizontal="left" vertical="center" wrapText="1" indent="1"/>
      <protection locked="0"/>
    </xf>
    <xf numFmtId="0" fontId="19" fillId="8" borderId="27" xfId="4" applyFont="1" applyFill="1" applyBorder="1" applyAlignment="1" applyProtection="1">
      <alignment horizontal="left" vertical="center" wrapText="1" indent="1"/>
      <protection locked="0"/>
    </xf>
    <xf numFmtId="0" fontId="19" fillId="8" borderId="12" xfId="4" applyFont="1" applyFill="1" applyBorder="1" applyAlignment="1" applyProtection="1">
      <alignment horizontal="left" vertical="center" wrapText="1" indent="1"/>
      <protection locked="0"/>
    </xf>
    <xf numFmtId="0" fontId="19" fillId="8" borderId="11" xfId="4" applyFont="1" applyFill="1" applyBorder="1" applyAlignment="1" applyProtection="1">
      <alignment horizontal="left" vertical="center" wrapText="1" indent="1"/>
      <protection locked="0"/>
    </xf>
    <xf numFmtId="0" fontId="7" fillId="0" borderId="3" xfId="0" applyFont="1" applyBorder="1" applyAlignment="1" applyProtection="1">
      <alignment horizontal="center" vertical="center"/>
      <protection hidden="1"/>
    </xf>
    <xf numFmtId="0" fontId="18" fillId="9" borderId="1" xfId="0" applyFont="1" applyFill="1" applyBorder="1" applyAlignment="1" applyProtection="1">
      <alignment horizontal="center" vertical="center"/>
      <protection hidden="1"/>
    </xf>
    <xf numFmtId="0" fontId="20" fillId="2" borderId="1" xfId="0" applyFont="1" applyFill="1" applyBorder="1" applyAlignment="1" applyProtection="1">
      <alignment horizontal="left" vertical="center" wrapText="1" indent="1"/>
      <protection hidden="1"/>
    </xf>
    <xf numFmtId="0" fontId="6" fillId="11" borderId="1" xfId="0" applyFont="1" applyFill="1" applyBorder="1" applyAlignment="1" applyProtection="1">
      <alignment horizontal="left" vertical="center" wrapText="1"/>
      <protection hidden="1"/>
    </xf>
    <xf numFmtId="0" fontId="7" fillId="10" borderId="4" xfId="0" applyFont="1" applyFill="1" applyBorder="1" applyAlignment="1" applyProtection="1">
      <alignment horizontal="center" vertical="center" wrapText="1"/>
      <protection hidden="1"/>
    </xf>
    <xf numFmtId="0" fontId="7" fillId="10" borderId="2" xfId="0" applyFont="1" applyFill="1" applyBorder="1" applyAlignment="1" applyProtection="1">
      <alignment horizontal="center" vertical="center" wrapText="1"/>
      <protection hidden="1"/>
    </xf>
    <xf numFmtId="0" fontId="7" fillId="10" borderId="61" xfId="0" applyFont="1" applyFill="1" applyBorder="1" applyAlignment="1" applyProtection="1">
      <alignment horizontal="center" vertical="center" wrapText="1"/>
      <protection hidden="1"/>
    </xf>
    <xf numFmtId="0" fontId="9" fillId="10" borderId="9" xfId="0" applyFont="1" applyFill="1" applyBorder="1" applyAlignment="1" applyProtection="1">
      <alignment horizontal="center" vertical="center" wrapText="1"/>
      <protection hidden="1"/>
    </xf>
    <xf numFmtId="0" fontId="9" fillId="10" borderId="3" xfId="0" applyFont="1" applyFill="1" applyBorder="1" applyAlignment="1" applyProtection="1">
      <alignment horizontal="center" vertical="center" wrapText="1"/>
      <protection hidden="1"/>
    </xf>
    <xf numFmtId="0" fontId="9" fillId="10" borderId="10" xfId="0" applyFont="1" applyFill="1" applyBorder="1" applyAlignment="1" applyProtection="1">
      <alignment horizontal="center" vertical="center" wrapText="1"/>
      <protection hidden="1"/>
    </xf>
    <xf numFmtId="0" fontId="6" fillId="12" borderId="1" xfId="0" applyFont="1" applyFill="1" applyBorder="1" applyAlignment="1" applyProtection="1">
      <alignment horizontal="left" vertical="center" wrapText="1"/>
      <protection hidden="1"/>
    </xf>
    <xf numFmtId="0" fontId="6" fillId="22" borderId="1" xfId="0" applyFont="1" applyFill="1" applyBorder="1" applyAlignment="1" applyProtection="1">
      <alignment horizontal="left" vertical="center" wrapText="1"/>
      <protection hidden="1"/>
    </xf>
    <xf numFmtId="0" fontId="20" fillId="0" borderId="1" xfId="0" applyFont="1" applyFill="1" applyBorder="1" applyAlignment="1" applyProtection="1">
      <alignment horizontal="left" vertical="center" wrapText="1" indent="1"/>
      <protection hidden="1"/>
    </xf>
    <xf numFmtId="0" fontId="7" fillId="14" borderId="4" xfId="0" applyFont="1" applyFill="1" applyBorder="1" applyAlignment="1" applyProtection="1">
      <alignment horizontal="center" vertical="center" wrapText="1"/>
      <protection hidden="1"/>
    </xf>
    <xf numFmtId="0" fontId="7" fillId="14" borderId="2" xfId="0" applyFont="1" applyFill="1" applyBorder="1" applyAlignment="1" applyProtection="1">
      <alignment horizontal="center" vertical="center" wrapText="1"/>
      <protection hidden="1"/>
    </xf>
    <xf numFmtId="0" fontId="7" fillId="14" borderId="61" xfId="0" applyFont="1" applyFill="1" applyBorder="1" applyAlignment="1" applyProtection="1">
      <alignment horizontal="center" vertical="center" wrapText="1"/>
      <protection hidden="1"/>
    </xf>
    <xf numFmtId="0" fontId="9" fillId="14" borderId="9" xfId="0" applyFont="1" applyFill="1" applyBorder="1" applyAlignment="1" applyProtection="1">
      <alignment horizontal="center" vertical="center" wrapText="1"/>
      <protection hidden="1"/>
    </xf>
    <xf numFmtId="0" fontId="9" fillId="14" borderId="3" xfId="0" applyFont="1" applyFill="1" applyBorder="1" applyAlignment="1" applyProtection="1">
      <alignment horizontal="center" vertical="center" wrapText="1"/>
      <protection hidden="1"/>
    </xf>
    <xf numFmtId="0" fontId="9" fillId="14" borderId="10" xfId="0" applyFont="1" applyFill="1" applyBorder="1" applyAlignment="1" applyProtection="1">
      <alignment horizontal="center" vertical="center" wrapText="1"/>
      <protection hidden="1"/>
    </xf>
    <xf numFmtId="0" fontId="6" fillId="15" borderId="1" xfId="0" applyFont="1" applyFill="1" applyBorder="1" applyAlignment="1" applyProtection="1">
      <alignment horizontal="left" vertical="center" wrapText="1"/>
      <protection hidden="1"/>
    </xf>
    <xf numFmtId="0" fontId="6" fillId="13" borderId="1" xfId="0" applyFont="1" applyFill="1" applyBorder="1" applyAlignment="1" applyProtection="1">
      <alignment horizontal="left" vertical="center" wrapText="1"/>
      <protection hidden="1"/>
    </xf>
    <xf numFmtId="0" fontId="9" fillId="18" borderId="9" xfId="0" applyFont="1" applyFill="1" applyBorder="1" applyAlignment="1" applyProtection="1">
      <alignment horizontal="center" vertical="center" wrapText="1"/>
      <protection hidden="1"/>
    </xf>
    <xf numFmtId="0" fontId="19" fillId="18" borderId="3" xfId="0" applyFont="1" applyFill="1" applyBorder="1" applyAlignment="1" applyProtection="1">
      <alignment horizontal="center" vertical="center" wrapText="1"/>
      <protection hidden="1"/>
    </xf>
    <xf numFmtId="0" fontId="19" fillId="18" borderId="10" xfId="0" applyFont="1" applyFill="1" applyBorder="1" applyAlignment="1" applyProtection="1">
      <alignment horizontal="center" vertical="center" wrapText="1"/>
      <protection hidden="1"/>
    </xf>
    <xf numFmtId="0" fontId="6" fillId="17" borderId="62" xfId="0" applyFont="1" applyFill="1" applyBorder="1" applyAlignment="1" applyProtection="1">
      <alignment horizontal="left" vertical="center" wrapText="1"/>
      <protection hidden="1"/>
    </xf>
    <xf numFmtId="0" fontId="6" fillId="17" borderId="63" xfId="0" applyFont="1" applyFill="1" applyBorder="1" applyAlignment="1" applyProtection="1">
      <alignment horizontal="left" vertical="center" wrapText="1"/>
      <protection hidden="1"/>
    </xf>
    <xf numFmtId="0" fontId="6" fillId="17" borderId="40" xfId="0" applyFont="1" applyFill="1" applyBorder="1" applyAlignment="1" applyProtection="1">
      <alignment horizontal="left" vertical="center" wrapText="1"/>
      <protection hidden="1"/>
    </xf>
    <xf numFmtId="0" fontId="7" fillId="18" borderId="4" xfId="0" applyFont="1" applyFill="1" applyBorder="1" applyAlignment="1" applyProtection="1">
      <alignment horizontal="center" vertical="center" wrapText="1"/>
      <protection hidden="1"/>
    </xf>
    <xf numFmtId="0" fontId="7" fillId="18" borderId="2" xfId="0" applyFont="1" applyFill="1" applyBorder="1" applyAlignment="1" applyProtection="1">
      <alignment horizontal="center" vertical="center" wrapText="1"/>
      <protection hidden="1"/>
    </xf>
    <xf numFmtId="0" fontId="7" fillId="18" borderId="61" xfId="0" applyFont="1" applyFill="1" applyBorder="1" applyAlignment="1" applyProtection="1">
      <alignment horizontal="center" vertical="center" wrapText="1"/>
      <protection hidden="1"/>
    </xf>
    <xf numFmtId="0" fontId="20" fillId="2" borderId="5" xfId="0" applyFont="1" applyFill="1" applyBorder="1" applyAlignment="1" applyProtection="1">
      <alignment horizontal="left" vertical="center" wrapText="1" indent="1"/>
      <protection hidden="1"/>
    </xf>
    <xf numFmtId="0" fontId="20" fillId="2" borderId="6" xfId="0" applyFont="1" applyFill="1" applyBorder="1" applyAlignment="1" applyProtection="1">
      <alignment horizontal="left" vertical="center" wrapText="1" indent="1"/>
      <protection hidden="1"/>
    </xf>
    <xf numFmtId="0" fontId="20" fillId="2" borderId="7" xfId="0" applyFont="1" applyFill="1" applyBorder="1" applyAlignment="1" applyProtection="1">
      <alignment horizontal="left" vertical="center" wrapText="1" indent="1"/>
      <protection hidden="1"/>
    </xf>
    <xf numFmtId="0" fontId="6" fillId="11" borderId="40" xfId="0" applyFont="1" applyFill="1" applyBorder="1" applyAlignment="1" applyProtection="1">
      <alignment horizontal="left" vertical="center" wrapText="1"/>
      <protection hidden="1"/>
    </xf>
    <xf numFmtId="0" fontId="20" fillId="2" borderId="62" xfId="0" applyFont="1" applyFill="1" applyBorder="1" applyAlignment="1" applyProtection="1">
      <alignment horizontal="left" vertical="center" wrapText="1" indent="1"/>
      <protection hidden="1"/>
    </xf>
    <xf numFmtId="0" fontId="6" fillId="12" borderId="62" xfId="0" applyFont="1" applyFill="1" applyBorder="1" applyAlignment="1" applyProtection="1">
      <alignment horizontal="left" vertical="center" wrapText="1"/>
      <protection hidden="1"/>
    </xf>
    <xf numFmtId="0" fontId="7" fillId="19" borderId="4" xfId="0" applyFont="1" applyFill="1" applyBorder="1" applyAlignment="1" applyProtection="1">
      <alignment horizontal="center" vertical="center" wrapText="1"/>
      <protection hidden="1"/>
    </xf>
    <xf numFmtId="0" fontId="7" fillId="19" borderId="2" xfId="0" applyFont="1" applyFill="1" applyBorder="1" applyAlignment="1" applyProtection="1">
      <alignment horizontal="center" vertical="center" wrapText="1"/>
      <protection hidden="1"/>
    </xf>
    <xf numFmtId="0" fontId="7" fillId="19" borderId="61" xfId="0" applyFont="1" applyFill="1" applyBorder="1" applyAlignment="1" applyProtection="1">
      <alignment horizontal="center" vertical="center" wrapText="1"/>
      <protection hidden="1"/>
    </xf>
    <xf numFmtId="0" fontId="9" fillId="19" borderId="9" xfId="0" applyFont="1" applyFill="1" applyBorder="1" applyAlignment="1" applyProtection="1">
      <alignment horizontal="center" vertical="center" wrapText="1"/>
      <protection hidden="1"/>
    </xf>
    <xf numFmtId="0" fontId="9" fillId="19" borderId="3" xfId="0" applyFont="1" applyFill="1" applyBorder="1" applyAlignment="1" applyProtection="1">
      <alignment horizontal="center" vertical="center" wrapText="1"/>
      <protection hidden="1"/>
    </xf>
    <xf numFmtId="0" fontId="9" fillId="19" borderId="10" xfId="0" applyFont="1" applyFill="1" applyBorder="1" applyAlignment="1" applyProtection="1">
      <alignment horizontal="center" vertical="center" wrapText="1"/>
      <protection hidden="1"/>
    </xf>
    <xf numFmtId="0" fontId="20" fillId="2" borderId="40" xfId="0" applyFont="1" applyFill="1" applyBorder="1" applyAlignment="1" applyProtection="1">
      <alignment horizontal="left" vertical="center" wrapText="1" indent="1"/>
      <protection hidden="1"/>
    </xf>
    <xf numFmtId="0" fontId="18" fillId="20" borderId="4" xfId="0" applyFont="1" applyFill="1" applyBorder="1" applyAlignment="1" applyProtection="1">
      <alignment horizontal="center" vertical="center" wrapText="1"/>
      <protection hidden="1"/>
    </xf>
    <xf numFmtId="0" fontId="18" fillId="20" borderId="2" xfId="0" applyFont="1" applyFill="1" applyBorder="1" applyAlignment="1" applyProtection="1">
      <alignment horizontal="center" vertical="center" wrapText="1"/>
      <protection hidden="1"/>
    </xf>
    <xf numFmtId="0" fontId="18" fillId="20" borderId="61" xfId="0" applyFont="1" applyFill="1" applyBorder="1" applyAlignment="1" applyProtection="1">
      <alignment horizontal="center" vertical="center" wrapText="1"/>
      <protection hidden="1"/>
    </xf>
    <xf numFmtId="0" fontId="9" fillId="20" borderId="9" xfId="0" applyFont="1" applyFill="1" applyBorder="1" applyAlignment="1" applyProtection="1">
      <alignment horizontal="center" vertical="center" wrapText="1"/>
      <protection hidden="1"/>
    </xf>
    <xf numFmtId="0" fontId="9" fillId="20" borderId="3" xfId="0" applyFont="1" applyFill="1" applyBorder="1" applyAlignment="1" applyProtection="1">
      <alignment horizontal="center" vertical="center" wrapText="1"/>
      <protection hidden="1"/>
    </xf>
    <xf numFmtId="0" fontId="9" fillId="20" borderId="10" xfId="0" applyFont="1" applyFill="1" applyBorder="1" applyAlignment="1" applyProtection="1">
      <alignment horizontal="center" vertical="center" wrapText="1"/>
      <protection hidden="1"/>
    </xf>
    <xf numFmtId="0" fontId="6" fillId="11" borderId="62" xfId="0" applyFont="1" applyFill="1" applyBorder="1" applyAlignment="1" applyProtection="1">
      <alignment horizontal="left" vertical="center" wrapText="1"/>
      <protection hidden="1"/>
    </xf>
    <xf numFmtId="0" fontId="6" fillId="11" borderId="63" xfId="0" applyFont="1" applyFill="1" applyBorder="1" applyAlignment="1" applyProtection="1">
      <alignment horizontal="left" vertical="center" wrapText="1"/>
      <protection hidden="1"/>
    </xf>
    <xf numFmtId="0" fontId="6" fillId="12" borderId="63" xfId="0" applyFont="1" applyFill="1" applyBorder="1" applyAlignment="1" applyProtection="1">
      <alignment horizontal="left" vertical="center" wrapText="1"/>
      <protection hidden="1"/>
    </xf>
    <xf numFmtId="0" fontId="6" fillId="12" borderId="40" xfId="0" applyFont="1" applyFill="1" applyBorder="1" applyAlignment="1" applyProtection="1">
      <alignment horizontal="left" vertical="center" wrapText="1"/>
      <protection hidden="1"/>
    </xf>
    <xf numFmtId="0" fontId="6" fillId="13" borderId="62" xfId="0" applyFont="1" applyFill="1" applyBorder="1" applyAlignment="1" applyProtection="1">
      <alignment horizontal="left" vertical="center" wrapText="1"/>
      <protection hidden="1"/>
    </xf>
    <xf numFmtId="0" fontId="6" fillId="13" borderId="63" xfId="0" applyFont="1" applyFill="1" applyBorder="1" applyAlignment="1" applyProtection="1">
      <alignment horizontal="left" vertical="center" wrapText="1"/>
      <protection hidden="1"/>
    </xf>
    <xf numFmtId="0" fontId="6" fillId="13" borderId="40" xfId="0" applyFont="1" applyFill="1" applyBorder="1" applyAlignment="1" applyProtection="1">
      <alignment horizontal="left" vertical="center" wrapText="1"/>
      <protection hidden="1"/>
    </xf>
    <xf numFmtId="0" fontId="7" fillId="21" borderId="4" xfId="0" applyFont="1" applyFill="1" applyBorder="1" applyAlignment="1" applyProtection="1">
      <alignment horizontal="center" vertical="center" wrapText="1"/>
      <protection hidden="1"/>
    </xf>
    <xf numFmtId="0" fontId="7" fillId="21" borderId="2" xfId="0" applyFont="1" applyFill="1" applyBorder="1" applyAlignment="1" applyProtection="1">
      <alignment horizontal="center" vertical="center" wrapText="1"/>
      <protection hidden="1"/>
    </xf>
    <xf numFmtId="0" fontId="7" fillId="21" borderId="61" xfId="0" applyFont="1" applyFill="1" applyBorder="1" applyAlignment="1" applyProtection="1">
      <alignment horizontal="center" vertical="center" wrapText="1"/>
      <protection hidden="1"/>
    </xf>
    <xf numFmtId="0" fontId="19" fillId="21" borderId="9" xfId="0" applyFont="1" applyFill="1" applyBorder="1" applyAlignment="1" applyProtection="1">
      <alignment horizontal="center" vertical="center" wrapText="1"/>
      <protection hidden="1"/>
    </xf>
    <xf numFmtId="0" fontId="19" fillId="21" borderId="3" xfId="0" applyFont="1" applyFill="1" applyBorder="1" applyAlignment="1" applyProtection="1">
      <alignment horizontal="center" vertical="center" wrapText="1"/>
      <protection hidden="1"/>
    </xf>
    <xf numFmtId="0" fontId="19" fillId="21" borderId="10" xfId="0"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center"/>
      <protection hidden="1"/>
    </xf>
    <xf numFmtId="0" fontId="7" fillId="10" borderId="37" xfId="0" applyFont="1" applyFill="1" applyBorder="1" applyAlignment="1" applyProtection="1">
      <alignment horizontal="center" vertical="center" wrapText="1"/>
      <protection hidden="1"/>
    </xf>
    <xf numFmtId="0" fontId="7" fillId="10" borderId="38" xfId="0" applyFont="1" applyFill="1" applyBorder="1" applyAlignment="1" applyProtection="1">
      <alignment horizontal="center" vertical="center" wrapText="1"/>
      <protection hidden="1"/>
    </xf>
    <xf numFmtId="0" fontId="7" fillId="10" borderId="39" xfId="0" applyFont="1" applyFill="1" applyBorder="1" applyAlignment="1" applyProtection="1">
      <alignment horizontal="center" vertical="center" wrapText="1"/>
      <protection hidden="1"/>
    </xf>
    <xf numFmtId="0" fontId="7" fillId="14" borderId="37" xfId="0" applyFont="1" applyFill="1" applyBorder="1" applyAlignment="1" applyProtection="1">
      <alignment horizontal="center" vertical="center" wrapText="1"/>
      <protection hidden="1"/>
    </xf>
    <xf numFmtId="0" fontId="7" fillId="14" borderId="38" xfId="0" applyFont="1" applyFill="1" applyBorder="1" applyAlignment="1" applyProtection="1">
      <alignment horizontal="center" vertical="center" wrapText="1"/>
      <protection hidden="1"/>
    </xf>
    <xf numFmtId="0" fontId="7" fillId="14" borderId="39" xfId="0" applyFont="1" applyFill="1" applyBorder="1" applyAlignment="1" applyProtection="1">
      <alignment horizontal="center" vertical="center" wrapText="1"/>
      <protection hidden="1"/>
    </xf>
    <xf numFmtId="0" fontId="9" fillId="14" borderId="37" xfId="0" applyFont="1" applyFill="1" applyBorder="1" applyAlignment="1" applyProtection="1">
      <alignment horizontal="center" vertical="center" wrapText="1"/>
      <protection hidden="1"/>
    </xf>
    <xf numFmtId="0" fontId="9" fillId="14" borderId="38" xfId="0" applyFont="1" applyFill="1" applyBorder="1" applyAlignment="1" applyProtection="1">
      <alignment horizontal="center" vertical="center" wrapText="1"/>
      <protection hidden="1"/>
    </xf>
    <xf numFmtId="0" fontId="9" fillId="14" borderId="39" xfId="0" applyFont="1" applyFill="1" applyBorder="1" applyAlignment="1" applyProtection="1">
      <alignment horizontal="center" vertical="center" wrapText="1"/>
      <protection hidden="1"/>
    </xf>
    <xf numFmtId="0" fontId="9" fillId="10" borderId="15" xfId="0" applyFont="1" applyFill="1" applyBorder="1" applyAlignment="1" applyProtection="1">
      <alignment horizontal="center" vertical="center" wrapText="1"/>
      <protection hidden="1"/>
    </xf>
    <xf numFmtId="0" fontId="9" fillId="10" borderId="16" xfId="0" applyFont="1" applyFill="1" applyBorder="1" applyAlignment="1" applyProtection="1">
      <alignment horizontal="center" vertical="center" wrapText="1"/>
      <protection hidden="1"/>
    </xf>
    <xf numFmtId="0" fontId="9" fillId="10" borderId="17" xfId="0" applyFont="1" applyFill="1" applyBorder="1" applyAlignment="1" applyProtection="1">
      <alignment horizontal="center" vertical="center" wrapText="1"/>
      <protection hidden="1"/>
    </xf>
    <xf numFmtId="0" fontId="1" fillId="12" borderId="71" xfId="0" applyFont="1" applyFill="1" applyBorder="1" applyAlignment="1" applyProtection="1">
      <alignment horizontal="center" vertical="center" wrapText="1"/>
      <protection hidden="1"/>
    </xf>
    <xf numFmtId="0" fontId="1" fillId="12" borderId="45" xfId="0" applyFont="1" applyFill="1" applyBorder="1" applyAlignment="1" applyProtection="1">
      <alignment horizontal="center" vertical="center" wrapText="1"/>
      <protection hidden="1"/>
    </xf>
    <xf numFmtId="0" fontId="1" fillId="12" borderId="57" xfId="0" applyFont="1" applyFill="1" applyBorder="1" applyAlignment="1" applyProtection="1">
      <alignment horizontal="center" vertical="center" wrapText="1"/>
      <protection hidden="1"/>
    </xf>
    <xf numFmtId="0" fontId="1" fillId="13" borderId="71" xfId="0" applyFont="1" applyFill="1" applyBorder="1" applyAlignment="1" applyProtection="1">
      <alignment horizontal="center" vertical="center" wrapText="1"/>
      <protection hidden="1"/>
    </xf>
    <xf numFmtId="0" fontId="1" fillId="13" borderId="45" xfId="0" applyFont="1" applyFill="1" applyBorder="1" applyAlignment="1" applyProtection="1">
      <alignment horizontal="center" vertical="center" wrapText="1"/>
      <protection hidden="1"/>
    </xf>
    <xf numFmtId="0" fontId="1" fillId="13" borderId="72" xfId="0" applyFont="1" applyFill="1" applyBorder="1" applyAlignment="1" applyProtection="1">
      <alignment horizontal="center" vertical="center" wrapText="1"/>
      <protection hidden="1"/>
    </xf>
    <xf numFmtId="0" fontId="1" fillId="11" borderId="71" xfId="0" applyFont="1" applyFill="1" applyBorder="1" applyAlignment="1" applyProtection="1">
      <alignment horizontal="center" vertical="center" wrapText="1"/>
      <protection hidden="1"/>
    </xf>
    <xf numFmtId="0" fontId="1" fillId="11" borderId="45" xfId="0" applyFont="1" applyFill="1" applyBorder="1" applyAlignment="1" applyProtection="1">
      <alignment horizontal="center" vertical="center" wrapText="1"/>
      <protection hidden="1"/>
    </xf>
    <xf numFmtId="0" fontId="1" fillId="11" borderId="57" xfId="0" applyFont="1" applyFill="1" applyBorder="1" applyAlignment="1" applyProtection="1">
      <alignment horizontal="center" vertical="center" wrapText="1"/>
      <protection hidden="1"/>
    </xf>
    <xf numFmtId="0" fontId="1" fillId="11" borderId="49" xfId="0" applyFont="1" applyFill="1" applyBorder="1" applyAlignment="1" applyProtection="1">
      <alignment horizontal="center" vertical="center" wrapText="1"/>
      <protection hidden="1"/>
    </xf>
    <xf numFmtId="0" fontId="19" fillId="0" borderId="2" xfId="1" applyFont="1" applyFill="1" applyBorder="1" applyAlignment="1" applyProtection="1">
      <alignment horizontal="left" vertical="center" wrapText="1"/>
      <protection hidden="1"/>
    </xf>
    <xf numFmtId="0" fontId="19" fillId="0" borderId="36" xfId="1" applyFont="1" applyFill="1" applyBorder="1" applyAlignment="1" applyProtection="1">
      <alignment horizontal="left" vertical="center" wrapText="1"/>
      <protection hidden="1"/>
    </xf>
    <xf numFmtId="0" fontId="1" fillId="12" borderId="49" xfId="0" applyFont="1" applyFill="1" applyBorder="1" applyAlignment="1" applyProtection="1">
      <alignment horizontal="center" vertical="center" wrapText="1"/>
      <protection hidden="1"/>
    </xf>
    <xf numFmtId="0" fontId="1" fillId="13" borderId="49" xfId="0" applyFont="1" applyFill="1" applyBorder="1" applyAlignment="1" applyProtection="1">
      <alignment horizontal="center" vertical="center" wrapText="1"/>
      <protection hidden="1"/>
    </xf>
    <xf numFmtId="0" fontId="1" fillId="15" borderId="49" xfId="0" applyFont="1" applyFill="1" applyBorder="1" applyAlignment="1" applyProtection="1">
      <alignment horizontal="center" vertical="center" wrapText="1"/>
      <protection hidden="1"/>
    </xf>
    <xf numFmtId="0" fontId="20" fillId="11" borderId="57" xfId="0" applyFont="1" applyFill="1" applyBorder="1" applyAlignment="1" applyProtection="1">
      <alignment horizontal="center" vertical="center" wrapText="1"/>
      <protection hidden="1"/>
    </xf>
    <xf numFmtId="0" fontId="20" fillId="11" borderId="49" xfId="0" applyFont="1" applyFill="1" applyBorder="1" applyAlignment="1" applyProtection="1">
      <alignment horizontal="center" vertical="center" wrapText="1"/>
      <protection hidden="1"/>
    </xf>
    <xf numFmtId="0" fontId="20" fillId="12" borderId="33" xfId="0" applyFont="1" applyFill="1" applyBorder="1" applyAlignment="1" applyProtection="1">
      <alignment horizontal="center" vertical="center" wrapText="1"/>
      <protection hidden="1"/>
    </xf>
    <xf numFmtId="0" fontId="20" fillId="12" borderId="34" xfId="0" applyFont="1" applyFill="1" applyBorder="1" applyAlignment="1" applyProtection="1">
      <alignment horizontal="center" vertical="center" wrapText="1"/>
      <protection hidden="1"/>
    </xf>
    <xf numFmtId="0" fontId="20" fillId="12" borderId="18" xfId="0" applyFont="1" applyFill="1" applyBorder="1" applyAlignment="1" applyProtection="1">
      <alignment horizontal="center" vertical="center" wrapText="1"/>
      <protection hidden="1"/>
    </xf>
    <xf numFmtId="0" fontId="1" fillId="16" borderId="49" xfId="0" applyFont="1" applyFill="1" applyBorder="1" applyAlignment="1" applyProtection="1">
      <alignment horizontal="center" vertical="center" wrapText="1"/>
      <protection hidden="1"/>
    </xf>
    <xf numFmtId="0" fontId="1" fillId="17" borderId="49" xfId="0" applyFont="1" applyFill="1" applyBorder="1" applyAlignment="1" applyProtection="1">
      <alignment horizontal="center" vertical="center" wrapText="1"/>
      <protection hidden="1"/>
    </xf>
    <xf numFmtId="0" fontId="1" fillId="17" borderId="22" xfId="0" applyFont="1" applyFill="1" applyBorder="1" applyAlignment="1" applyProtection="1">
      <alignment horizontal="center" vertical="center" wrapText="1"/>
      <protection hidden="1"/>
    </xf>
    <xf numFmtId="0" fontId="7" fillId="18" borderId="37" xfId="0" applyFont="1" applyFill="1" applyBorder="1" applyAlignment="1" applyProtection="1">
      <alignment horizontal="center" vertical="center" wrapText="1"/>
      <protection hidden="1"/>
    </xf>
    <xf numFmtId="0" fontId="7" fillId="18" borderId="38" xfId="0" applyFont="1" applyFill="1" applyBorder="1" applyAlignment="1" applyProtection="1">
      <alignment horizontal="center" vertical="center" wrapText="1"/>
      <protection hidden="1"/>
    </xf>
    <xf numFmtId="0" fontId="7" fillId="18" borderId="39" xfId="0" applyFont="1" applyFill="1" applyBorder="1" applyAlignment="1" applyProtection="1">
      <alignment horizontal="center" vertical="center" wrapText="1"/>
      <protection hidden="1"/>
    </xf>
    <xf numFmtId="0" fontId="9" fillId="18" borderId="37" xfId="0" applyFont="1" applyFill="1" applyBorder="1" applyAlignment="1" applyProtection="1">
      <alignment horizontal="center" vertical="center" wrapText="1"/>
      <protection hidden="1"/>
    </xf>
    <xf numFmtId="0" fontId="9" fillId="18" borderId="38" xfId="0" applyFont="1" applyFill="1" applyBorder="1" applyAlignment="1" applyProtection="1">
      <alignment horizontal="center" vertical="center" wrapText="1"/>
      <protection hidden="1"/>
    </xf>
    <xf numFmtId="0" fontId="9" fillId="18" borderId="39" xfId="0" applyFont="1" applyFill="1" applyBorder="1" applyAlignment="1" applyProtection="1">
      <alignment horizontal="center" vertical="center" wrapText="1"/>
      <protection hidden="1"/>
    </xf>
    <xf numFmtId="0" fontId="1" fillId="13" borderId="22" xfId="0" applyFont="1" applyFill="1" applyBorder="1" applyAlignment="1" applyProtection="1">
      <alignment horizontal="center" vertical="center" wrapText="1"/>
      <protection hidden="1"/>
    </xf>
    <xf numFmtId="0" fontId="7" fillId="19" borderId="37" xfId="0" applyFont="1" applyFill="1" applyBorder="1" applyAlignment="1" applyProtection="1">
      <alignment horizontal="center" vertical="center" wrapText="1"/>
      <protection hidden="1"/>
    </xf>
    <xf numFmtId="0" fontId="7" fillId="19" borderId="38" xfId="0" applyFont="1" applyFill="1" applyBorder="1" applyAlignment="1" applyProtection="1">
      <alignment horizontal="center" vertical="center" wrapText="1"/>
      <protection hidden="1"/>
    </xf>
    <xf numFmtId="0" fontId="7" fillId="19" borderId="39" xfId="0" applyFont="1" applyFill="1" applyBorder="1" applyAlignment="1" applyProtection="1">
      <alignment horizontal="center" vertical="center" wrapText="1"/>
      <protection hidden="1"/>
    </xf>
    <xf numFmtId="0" fontId="9" fillId="19" borderId="37" xfId="0" applyFont="1" applyFill="1" applyBorder="1" applyAlignment="1" applyProtection="1">
      <alignment horizontal="center" vertical="center" wrapText="1"/>
      <protection hidden="1"/>
    </xf>
    <xf numFmtId="0" fontId="9" fillId="19" borderId="38" xfId="0" applyFont="1" applyFill="1" applyBorder="1" applyAlignment="1" applyProtection="1">
      <alignment horizontal="center" vertical="center" wrapText="1"/>
      <protection hidden="1"/>
    </xf>
    <xf numFmtId="0" fontId="9" fillId="19" borderId="39" xfId="0" applyFont="1" applyFill="1" applyBorder="1" applyAlignment="1" applyProtection="1">
      <alignment horizontal="center" vertical="center" wrapText="1"/>
      <protection hidden="1"/>
    </xf>
    <xf numFmtId="0" fontId="7" fillId="20" borderId="37" xfId="0" applyFont="1" applyFill="1" applyBorder="1" applyAlignment="1" applyProtection="1">
      <alignment horizontal="center" vertical="center" wrapText="1"/>
      <protection hidden="1"/>
    </xf>
    <xf numFmtId="0" fontId="7" fillId="20" borderId="38" xfId="0" applyFont="1" applyFill="1" applyBorder="1" applyAlignment="1" applyProtection="1">
      <alignment horizontal="center" vertical="center" wrapText="1"/>
      <protection hidden="1"/>
    </xf>
    <xf numFmtId="0" fontId="7" fillId="20" borderId="39"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9" fillId="20" borderId="38" xfId="0" applyFont="1" applyFill="1" applyBorder="1" applyAlignment="1" applyProtection="1">
      <alignment horizontal="center" vertical="center" wrapText="1"/>
      <protection hidden="1"/>
    </xf>
    <xf numFmtId="0" fontId="9" fillId="20" borderId="39" xfId="0" applyFont="1" applyFill="1" applyBorder="1" applyAlignment="1" applyProtection="1">
      <alignment horizontal="center" vertical="center" wrapText="1"/>
      <protection hidden="1"/>
    </xf>
    <xf numFmtId="0" fontId="7" fillId="21" borderId="37" xfId="0" applyFont="1" applyFill="1" applyBorder="1" applyAlignment="1" applyProtection="1">
      <alignment horizontal="center" vertical="center" wrapText="1"/>
      <protection hidden="1"/>
    </xf>
    <xf numFmtId="0" fontId="7" fillId="21" borderId="38" xfId="0" applyFont="1" applyFill="1" applyBorder="1" applyAlignment="1" applyProtection="1">
      <alignment horizontal="center" vertical="center" wrapText="1"/>
      <protection hidden="1"/>
    </xf>
    <xf numFmtId="0" fontId="7" fillId="21" borderId="39"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8"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1" fillId="12" borderId="22" xfId="0" applyFont="1" applyFill="1" applyBorder="1" applyAlignment="1" applyProtection="1">
      <alignment horizontal="center" vertical="center" wrapText="1"/>
      <protection hidden="1"/>
    </xf>
    <xf numFmtId="0" fontId="20" fillId="11" borderId="40" xfId="0" applyFont="1" applyFill="1" applyBorder="1" applyAlignment="1" applyProtection="1">
      <alignment horizontal="center" vertical="center" wrapText="1"/>
      <protection hidden="1"/>
    </xf>
    <xf numFmtId="0" fontId="20" fillId="11" borderId="1" xfId="0" applyFont="1" applyFill="1" applyBorder="1" applyAlignment="1" applyProtection="1">
      <alignment horizontal="center" vertical="center" wrapText="1"/>
      <protection hidden="1"/>
    </xf>
    <xf numFmtId="0" fontId="20" fillId="11" borderId="60" xfId="0" applyFont="1" applyFill="1" applyBorder="1" applyAlignment="1" applyProtection="1">
      <alignment horizontal="center" vertical="center" wrapText="1"/>
      <protection hidden="1"/>
    </xf>
    <xf numFmtId="0" fontId="20" fillId="11" borderId="45" xfId="0" applyFont="1" applyFill="1" applyBorder="1" applyAlignment="1" applyProtection="1">
      <alignment horizontal="center" vertical="center" wrapText="1"/>
      <protection hidden="1"/>
    </xf>
    <xf numFmtId="0" fontId="20" fillId="17" borderId="71" xfId="0" applyFont="1" applyFill="1" applyBorder="1" applyAlignment="1" applyProtection="1">
      <alignment horizontal="center" vertical="center" wrapText="1"/>
      <protection hidden="1"/>
    </xf>
    <xf numFmtId="0" fontId="20" fillId="17" borderId="45" xfId="0" applyFont="1" applyFill="1" applyBorder="1" applyAlignment="1" applyProtection="1">
      <alignment horizontal="center" vertical="center" wrapText="1"/>
      <protection hidden="1"/>
    </xf>
    <xf numFmtId="0" fontId="20" fillId="17" borderId="57" xfId="0" applyFont="1" applyFill="1" applyBorder="1" applyAlignment="1" applyProtection="1">
      <alignment horizontal="center" vertical="center" wrapText="1"/>
      <protection hidden="1"/>
    </xf>
    <xf numFmtId="0" fontId="7" fillId="18" borderId="46" xfId="0" applyFont="1" applyFill="1" applyBorder="1" applyAlignment="1" applyProtection="1">
      <alignment horizontal="center" vertical="center" wrapText="1"/>
      <protection hidden="1"/>
    </xf>
    <xf numFmtId="0" fontId="7" fillId="18" borderId="47" xfId="0" applyFont="1" applyFill="1" applyBorder="1" applyAlignment="1" applyProtection="1">
      <alignment horizontal="center" vertical="center" wrapText="1"/>
      <protection hidden="1"/>
    </xf>
    <xf numFmtId="0" fontId="7" fillId="18" borderId="48"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9" fillId="18" borderId="48" xfId="0" applyFont="1" applyFill="1" applyBorder="1" applyAlignment="1" applyProtection="1">
      <alignment horizontal="center" vertical="center" wrapText="1"/>
      <protection hidden="1"/>
    </xf>
    <xf numFmtId="0" fontId="20" fillId="11" borderId="62" xfId="0" applyFont="1" applyFill="1" applyBorder="1" applyAlignment="1" applyProtection="1">
      <alignment horizontal="center" vertical="center" wrapText="1"/>
      <protection hidden="1"/>
    </xf>
    <xf numFmtId="0" fontId="20" fillId="11" borderId="63" xfId="0" applyFont="1" applyFill="1" applyBorder="1" applyAlignment="1" applyProtection="1">
      <alignment horizontal="center" vertical="center" wrapText="1"/>
      <protection hidden="1"/>
    </xf>
    <xf numFmtId="0" fontId="20" fillId="12" borderId="71" xfId="0" applyFont="1" applyFill="1" applyBorder="1" applyAlignment="1" applyProtection="1">
      <alignment horizontal="center" vertical="center" wrapText="1"/>
      <protection hidden="1"/>
    </xf>
    <xf numFmtId="0" fontId="20" fillId="12" borderId="45" xfId="0" applyFont="1" applyFill="1" applyBorder="1" applyAlignment="1" applyProtection="1">
      <alignment horizontal="center" vertical="center" wrapText="1"/>
      <protection hidden="1"/>
    </xf>
    <xf numFmtId="0" fontId="20" fillId="13" borderId="71" xfId="0" applyFont="1" applyFill="1" applyBorder="1" applyAlignment="1" applyProtection="1">
      <alignment horizontal="center" vertical="center" wrapText="1"/>
      <protection hidden="1"/>
    </xf>
    <xf numFmtId="0" fontId="20" fillId="13" borderId="45" xfId="0" applyFont="1" applyFill="1" applyBorder="1" applyAlignment="1" applyProtection="1">
      <alignment horizontal="center" vertical="center" wrapText="1"/>
      <protection hidden="1"/>
    </xf>
    <xf numFmtId="0" fontId="20" fillId="15" borderId="71" xfId="0" applyFont="1" applyFill="1" applyBorder="1" applyAlignment="1" applyProtection="1">
      <alignment horizontal="center" vertical="center" wrapText="1"/>
      <protection hidden="1"/>
    </xf>
    <xf numFmtId="0" fontId="20" fillId="15" borderId="45" xfId="0" applyFont="1" applyFill="1" applyBorder="1" applyAlignment="1" applyProtection="1">
      <alignment horizontal="center" vertical="center" wrapText="1"/>
      <protection hidden="1"/>
    </xf>
    <xf numFmtId="0" fontId="20" fillId="16" borderId="71" xfId="0" applyFont="1" applyFill="1" applyBorder="1" applyAlignment="1" applyProtection="1">
      <alignment horizontal="center" vertical="center" wrapText="1"/>
      <protection hidden="1"/>
    </xf>
    <xf numFmtId="0" fontId="20" fillId="16" borderId="45" xfId="0" applyFont="1" applyFill="1" applyBorder="1" applyAlignment="1" applyProtection="1">
      <alignment horizontal="center" vertical="center" wrapText="1"/>
      <protection hidden="1"/>
    </xf>
    <xf numFmtId="0" fontId="20" fillId="16" borderId="57" xfId="0" applyFont="1" applyFill="1" applyBorder="1" applyAlignment="1" applyProtection="1">
      <alignment horizontal="center" vertical="center" wrapText="1"/>
      <protection hidden="1"/>
    </xf>
    <xf numFmtId="0" fontId="24" fillId="0" borderId="12" xfId="0" applyFont="1" applyBorder="1" applyAlignment="1" applyProtection="1">
      <alignment horizontal="center" vertical="center"/>
      <protection hidden="1"/>
    </xf>
    <xf numFmtId="0" fontId="20" fillId="12" borderId="1" xfId="0" applyFont="1" applyFill="1" applyBorder="1" applyAlignment="1" applyProtection="1">
      <alignment horizontal="center" vertical="center" wrapText="1"/>
      <protection hidden="1"/>
    </xf>
    <xf numFmtId="0" fontId="20" fillId="12" borderId="62" xfId="0" applyFont="1" applyFill="1" applyBorder="1" applyAlignment="1" applyProtection="1">
      <alignment horizontal="center" vertical="center" wrapText="1"/>
      <protection hidden="1"/>
    </xf>
    <xf numFmtId="0" fontId="20" fillId="13" borderId="1" xfId="0" applyFont="1" applyFill="1" applyBorder="1" applyAlignment="1" applyProtection="1">
      <alignment horizontal="center" vertical="center" wrapText="1"/>
      <protection hidden="1"/>
    </xf>
    <xf numFmtId="0" fontId="7" fillId="20" borderId="60" xfId="0" applyFont="1" applyFill="1" applyBorder="1" applyAlignment="1" applyProtection="1">
      <alignment horizontal="center" vertical="center" wrapText="1"/>
      <protection hidden="1"/>
    </xf>
    <xf numFmtId="0" fontId="7" fillId="20" borderId="43" xfId="0" applyFont="1" applyFill="1" applyBorder="1" applyAlignment="1" applyProtection="1">
      <alignment horizontal="center" vertical="center" wrapText="1"/>
      <protection hidden="1"/>
    </xf>
    <xf numFmtId="0" fontId="7" fillId="20" borderId="44" xfId="0" applyFont="1" applyFill="1" applyBorder="1" applyAlignment="1" applyProtection="1">
      <alignment horizontal="center" vertical="center" wrapText="1"/>
      <protection hidden="1"/>
    </xf>
    <xf numFmtId="0" fontId="20" fillId="13" borderId="62" xfId="0" applyFont="1" applyFill="1" applyBorder="1" applyAlignment="1" applyProtection="1">
      <alignment horizontal="center" vertical="center" wrapText="1"/>
      <protection hidden="1"/>
    </xf>
    <xf numFmtId="0" fontId="7" fillId="21" borderId="15" xfId="0" applyFont="1" applyFill="1" applyBorder="1" applyAlignment="1" applyProtection="1">
      <alignment horizontal="center" vertical="center" wrapText="1"/>
      <protection hidden="1"/>
    </xf>
    <xf numFmtId="0" fontId="7" fillId="21" borderId="16" xfId="0" applyFont="1" applyFill="1" applyBorder="1" applyAlignment="1" applyProtection="1">
      <alignment horizontal="center" vertical="center" wrapText="1"/>
      <protection hidden="1"/>
    </xf>
    <xf numFmtId="0" fontId="9" fillId="14" borderId="32"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7" xfId="0" applyFont="1" applyFill="1" applyBorder="1" applyAlignment="1" applyProtection="1">
      <alignment horizontal="center" vertical="center" wrapText="1"/>
      <protection hidden="1"/>
    </xf>
    <xf numFmtId="0" fontId="20" fillId="12" borderId="63" xfId="0" applyFont="1" applyFill="1" applyBorder="1" applyAlignment="1" applyProtection="1">
      <alignment horizontal="center" vertical="center" wrapText="1"/>
      <protection hidden="1"/>
    </xf>
    <xf numFmtId="0" fontId="20" fillId="12" borderId="40" xfId="0" applyFont="1" applyFill="1" applyBorder="1" applyAlignment="1" applyProtection="1">
      <alignment horizontal="center" vertical="center" wrapText="1"/>
      <protection hidden="1"/>
    </xf>
    <xf numFmtId="0" fontId="7" fillId="19" borderId="46" xfId="0" applyFont="1" applyFill="1" applyBorder="1" applyAlignment="1" applyProtection="1">
      <alignment horizontal="center" vertical="center" wrapText="1"/>
      <protection hidden="1"/>
    </xf>
    <xf numFmtId="0" fontId="7" fillId="19" borderId="47" xfId="0" applyFont="1" applyFill="1" applyBorder="1" applyAlignment="1" applyProtection="1">
      <alignment horizontal="center" vertical="center" wrapText="1"/>
      <protection hidden="1"/>
    </xf>
    <xf numFmtId="0" fontId="7" fillId="19" borderId="58" xfId="0" applyFont="1" applyFill="1" applyBorder="1" applyAlignment="1" applyProtection="1">
      <alignment horizontal="center" vertical="center" wrapText="1"/>
      <protection hidden="1"/>
    </xf>
    <xf numFmtId="0" fontId="9" fillId="19" borderId="46" xfId="0" applyFont="1" applyFill="1" applyBorder="1" applyAlignment="1" applyProtection="1">
      <alignment horizontal="center" vertical="center" wrapText="1"/>
      <protection hidden="1"/>
    </xf>
    <xf numFmtId="0" fontId="9" fillId="19" borderId="47" xfId="0" applyFont="1" applyFill="1" applyBorder="1" applyAlignment="1" applyProtection="1">
      <alignment horizontal="center" vertical="center" wrapText="1"/>
      <protection hidden="1"/>
    </xf>
    <xf numFmtId="0" fontId="9" fillId="19" borderId="48" xfId="0" applyFont="1" applyFill="1" applyBorder="1" applyAlignment="1" applyProtection="1">
      <alignment horizontal="center" vertical="center" wrapText="1"/>
      <protection hidden="1"/>
    </xf>
    <xf numFmtId="0" fontId="7" fillId="10" borderId="42" xfId="0" applyFont="1" applyFill="1" applyBorder="1" applyAlignment="1" applyProtection="1">
      <alignment horizontal="center" vertical="center" wrapText="1"/>
      <protection hidden="1"/>
    </xf>
    <xf numFmtId="0" fontId="7" fillId="10" borderId="43" xfId="0" applyFont="1" applyFill="1" applyBorder="1" applyAlignment="1" applyProtection="1">
      <alignment horizontal="center" vertical="center" wrapText="1"/>
      <protection hidden="1"/>
    </xf>
    <xf numFmtId="0" fontId="7" fillId="10" borderId="44" xfId="0" applyFont="1" applyFill="1" applyBorder="1" applyAlignment="1" applyProtection="1">
      <alignment horizontal="center" vertical="center" wrapText="1"/>
      <protection hidden="1"/>
    </xf>
    <xf numFmtId="0" fontId="28" fillId="13" borderId="71" xfId="0" applyFont="1" applyFill="1" applyBorder="1" applyAlignment="1" applyProtection="1">
      <alignment horizontal="center" vertical="center" wrapText="1"/>
      <protection hidden="1"/>
    </xf>
    <xf numFmtId="0" fontId="28" fillId="13" borderId="45" xfId="0" applyFont="1" applyFill="1" applyBorder="1" applyAlignment="1" applyProtection="1">
      <alignment horizontal="center" vertical="center" wrapText="1"/>
      <protection hidden="1"/>
    </xf>
    <xf numFmtId="0" fontId="28" fillId="13" borderId="72" xfId="0" applyFont="1" applyFill="1" applyBorder="1" applyAlignment="1" applyProtection="1">
      <alignment horizontal="center" vertical="center" wrapText="1"/>
      <protection hidden="1"/>
    </xf>
    <xf numFmtId="0" fontId="7" fillId="14" borderId="46" xfId="0" applyFont="1" applyFill="1" applyBorder="1" applyAlignment="1" applyProtection="1">
      <alignment horizontal="center" vertical="center" wrapText="1"/>
      <protection hidden="1"/>
    </xf>
    <xf numFmtId="0" fontId="7" fillId="14" borderId="47" xfId="0" applyFont="1" applyFill="1" applyBorder="1" applyAlignment="1" applyProtection="1">
      <alignment horizontal="center" vertical="center" wrapText="1"/>
      <protection hidden="1"/>
    </xf>
    <xf numFmtId="0" fontId="7" fillId="14" borderId="48" xfId="0" applyFont="1" applyFill="1" applyBorder="1" applyAlignment="1" applyProtection="1">
      <alignment horizontal="center" vertical="center" wrapText="1"/>
      <protection hidden="1"/>
    </xf>
    <xf numFmtId="0" fontId="9" fillId="10" borderId="37" xfId="0" applyFont="1" applyFill="1" applyBorder="1" applyAlignment="1" applyProtection="1">
      <alignment horizontal="center" vertical="center" wrapText="1"/>
      <protection hidden="1"/>
    </xf>
    <xf numFmtId="0" fontId="9" fillId="10" borderId="38" xfId="0" applyFont="1" applyFill="1" applyBorder="1" applyAlignment="1" applyProtection="1">
      <alignment horizontal="center" vertical="center" wrapText="1"/>
      <protection hidden="1"/>
    </xf>
    <xf numFmtId="0" fontId="9" fillId="10" borderId="39" xfId="0" applyFont="1" applyFill="1" applyBorder="1" applyAlignment="1" applyProtection="1">
      <alignment horizontal="center" vertical="center" wrapText="1"/>
      <protection hidden="1"/>
    </xf>
    <xf numFmtId="0" fontId="4" fillId="11" borderId="57" xfId="0" applyFont="1" applyFill="1" applyBorder="1" applyAlignment="1" applyProtection="1">
      <alignment horizontal="center" vertical="center" wrapText="1"/>
      <protection hidden="1"/>
    </xf>
    <xf numFmtId="0" fontId="4" fillId="11" borderId="49" xfId="0" applyFont="1" applyFill="1" applyBorder="1" applyAlignment="1" applyProtection="1">
      <alignment horizontal="center" vertical="center" wrapText="1"/>
      <protection hidden="1"/>
    </xf>
    <xf numFmtId="0" fontId="4" fillId="12" borderId="49" xfId="0" applyFont="1" applyFill="1" applyBorder="1" applyAlignment="1" applyProtection="1">
      <alignment horizontal="center" vertical="center" wrapText="1"/>
      <protection hidden="1"/>
    </xf>
    <xf numFmtId="0" fontId="4" fillId="13" borderId="49" xfId="0" applyFont="1" applyFill="1" applyBorder="1" applyAlignment="1" applyProtection="1">
      <alignment horizontal="center" vertical="center" wrapText="1"/>
      <protection hidden="1"/>
    </xf>
    <xf numFmtId="0" fontId="4" fillId="13" borderId="22" xfId="0" applyFont="1" applyFill="1" applyBorder="1" applyAlignment="1" applyProtection="1">
      <alignment horizontal="center" vertical="center" wrapText="1"/>
      <protection hidden="1"/>
    </xf>
    <xf numFmtId="0" fontId="4" fillId="12" borderId="22" xfId="0" applyFont="1" applyFill="1" applyBorder="1" applyAlignment="1" applyProtection="1">
      <alignment horizontal="center" vertical="center" wrapText="1"/>
      <protection hidden="1"/>
    </xf>
    <xf numFmtId="0" fontId="4" fillId="15" borderId="49" xfId="0" applyFont="1" applyFill="1" applyBorder="1" applyAlignment="1" applyProtection="1">
      <alignment horizontal="center" vertical="center" wrapText="1"/>
      <protection hidden="1"/>
    </xf>
    <xf numFmtId="0" fontId="4" fillId="16" borderId="49" xfId="0" applyFont="1" applyFill="1" applyBorder="1" applyAlignment="1" applyProtection="1">
      <alignment horizontal="center" vertical="center" wrapText="1"/>
      <protection hidden="1"/>
    </xf>
    <xf numFmtId="0" fontId="4" fillId="17" borderId="49" xfId="0" applyFont="1" applyFill="1" applyBorder="1" applyAlignment="1" applyProtection="1">
      <alignment horizontal="center" vertical="center" wrapText="1"/>
      <protection hidden="1"/>
    </xf>
    <xf numFmtId="0" fontId="4" fillId="17" borderId="22" xfId="0" applyFont="1" applyFill="1" applyBorder="1" applyAlignment="1" applyProtection="1">
      <alignment horizontal="center" vertical="center" wrapText="1"/>
      <protection hidden="1"/>
    </xf>
    <xf numFmtId="0" fontId="24" fillId="0" borderId="12" xfId="0" applyFont="1" applyBorder="1" applyAlignment="1" applyProtection="1">
      <alignment horizontal="center" vertical="center" wrapText="1"/>
      <protection hidden="1"/>
    </xf>
    <xf numFmtId="0" fontId="4" fillId="11" borderId="60" xfId="0" applyFont="1" applyFill="1" applyBorder="1" applyAlignment="1" applyProtection="1">
      <alignment horizontal="center" vertical="center" wrapText="1"/>
      <protection hidden="1"/>
    </xf>
    <xf numFmtId="0" fontId="4" fillId="11" borderId="45" xfId="0" applyFont="1" applyFill="1" applyBorder="1" applyAlignment="1" applyProtection="1">
      <alignment horizontal="center" vertical="center" wrapText="1"/>
      <protection hidden="1"/>
    </xf>
    <xf numFmtId="0" fontId="28" fillId="11" borderId="60" xfId="0" applyFont="1" applyFill="1" applyBorder="1" applyAlignment="1" applyProtection="1">
      <alignment horizontal="center" vertical="center" wrapText="1"/>
      <protection hidden="1"/>
    </xf>
    <xf numFmtId="0" fontId="28" fillId="11" borderId="45" xfId="0" applyFont="1" applyFill="1" applyBorder="1" applyAlignment="1" applyProtection="1">
      <alignment horizontal="center" vertical="center" wrapText="1"/>
      <protection hidden="1"/>
    </xf>
    <xf numFmtId="0" fontId="28" fillId="11" borderId="57" xfId="0" applyFont="1" applyFill="1" applyBorder="1" applyAlignment="1" applyProtection="1">
      <alignment horizontal="center" vertical="center" wrapText="1"/>
      <protection hidden="1"/>
    </xf>
    <xf numFmtId="0" fontId="28" fillId="12" borderId="71" xfId="0" applyFont="1" applyFill="1" applyBorder="1" applyAlignment="1" applyProtection="1">
      <alignment horizontal="center" vertical="center" wrapText="1"/>
      <protection hidden="1"/>
    </xf>
    <xf numFmtId="0" fontId="28" fillId="12" borderId="45" xfId="0" applyFont="1" applyFill="1" applyBorder="1" applyAlignment="1" applyProtection="1">
      <alignment horizontal="center" vertical="center" wrapText="1"/>
      <protection hidden="1"/>
    </xf>
    <xf numFmtId="0" fontId="28" fillId="12" borderId="57" xfId="0" applyFont="1" applyFill="1" applyBorder="1" applyAlignment="1" applyProtection="1">
      <alignment horizontal="center" vertical="center" wrapText="1"/>
      <protection hidden="1"/>
    </xf>
    <xf numFmtId="0" fontId="24" fillId="9" borderId="37" xfId="0" applyFont="1" applyFill="1" applyBorder="1" applyAlignment="1" applyProtection="1">
      <alignment horizontal="center" vertical="center" wrapText="1"/>
      <protection hidden="1"/>
    </xf>
    <xf numFmtId="0" fontId="24" fillId="9" borderId="38" xfId="0" applyFont="1" applyFill="1" applyBorder="1" applyAlignment="1" applyProtection="1">
      <alignment horizontal="center" vertical="center" wrapText="1"/>
      <protection hidden="1"/>
    </xf>
    <xf numFmtId="0" fontId="24" fillId="9" borderId="39" xfId="0" applyFont="1" applyFill="1" applyBorder="1" applyAlignment="1" applyProtection="1">
      <alignment horizontal="center" vertical="center" wrapText="1"/>
      <protection hidden="1"/>
    </xf>
    <xf numFmtId="0" fontId="26" fillId="9" borderId="37" xfId="0" applyFont="1" applyFill="1" applyBorder="1" applyAlignment="1" applyProtection="1">
      <alignment horizontal="left" vertical="center"/>
      <protection hidden="1"/>
    </xf>
    <xf numFmtId="0" fontId="26" fillId="9" borderId="38" xfId="0" applyFont="1" applyFill="1" applyBorder="1" applyAlignment="1" applyProtection="1">
      <alignment horizontal="left" vertical="center"/>
      <protection hidden="1"/>
    </xf>
    <xf numFmtId="0" fontId="26" fillId="9" borderId="39" xfId="0" applyFont="1" applyFill="1" applyBorder="1" applyAlignment="1" applyProtection="1">
      <alignment horizontal="left" vertical="center"/>
      <protection hidden="1"/>
    </xf>
    <xf numFmtId="0" fontId="24" fillId="0" borderId="0"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cellXfs>
  <cellStyles count="7">
    <cellStyle name="Followed Hyperlink" xfId="2" builtinId="9" hidden="1"/>
    <cellStyle name="Heading 1 2" xfId="5" xr:uid="{00000000-0005-0000-0000-000001000000}"/>
    <cellStyle name="Heading 2 2" xfId="6" xr:uid="{00000000-0005-0000-0000-000002000000}"/>
    <cellStyle name="Hyperlink" xfId="1" builtinId="8"/>
    <cellStyle name="Normal" xfId="0" builtinId="0"/>
    <cellStyle name="Normal 2" xfId="4" xr:uid="{00000000-0005-0000-0000-000005000000}"/>
    <cellStyle name="Title 2" xfId="3" xr:uid="{00000000-0005-0000-0000-000006000000}"/>
  </cellStyles>
  <dxfs count="8">
    <dxf>
      <font>
        <b/>
        <i val="0"/>
        <color rgb="FFFF0000"/>
      </font>
      <fill>
        <patternFill patternType="none">
          <bgColor auto="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FF0000"/>
      </font>
    </dxf>
    <dxf>
      <font>
        <color theme="3"/>
      </font>
      <border>
        <bottom style="medium">
          <color theme="2"/>
        </bottom>
      </border>
    </dxf>
    <dxf>
      <border>
        <bottom style="thin">
          <color theme="2"/>
        </bottom>
        <horizontal style="thin">
          <color theme="2"/>
        </horizontal>
      </border>
    </dxf>
  </dxfs>
  <tableStyles count="1" defaultTableStyle="TableStyleMedium9" defaultPivotStyle="PivotStyleLight16">
    <tableStyle name="Activity Log" pivot="0" count="2" xr9:uid="{00000000-0011-0000-FFFF-FFFF00000000}">
      <tableStyleElement type="wholeTable" dxfId="7"/>
      <tableStyleElement type="headerRow" dxfId="6"/>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C9C3"/>
      <color rgb="FF00EEE8"/>
      <color rgb="FFC4B7D3"/>
      <color rgb="FFCDDDAD"/>
      <color rgb="FFEEC8D0"/>
      <color rgb="FFAED2E8"/>
      <color rgb="FFDCE6F1"/>
      <color rgb="FF95B3D7"/>
      <color rgb="FF91CDDB"/>
      <color rgb="FFB4D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3b9a58da8d98ce63/Documents/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Tracker"/>
      <sheetName val="Activity List"/>
    </sheetNames>
    <sheetDataSet>
      <sheetData sheetId="0">
        <row r="1">
          <cell r="A1" t="str">
            <v>Activity Tracker</v>
          </cell>
        </row>
      </sheetData>
      <sheetData sheetId="1">
        <row r="4">
          <cell r="B4" t="str">
            <v>Biking</v>
          </cell>
          <cell r="C4" t="str">
            <v>Miles</v>
          </cell>
        </row>
        <row r="5">
          <cell r="B5" t="str">
            <v>Swimming</v>
          </cell>
          <cell r="C5" t="str">
            <v>Meters</v>
          </cell>
        </row>
        <row r="6">
          <cell r="B6" t="str">
            <v>Activity 3</v>
          </cell>
          <cell r="C6" t="str">
            <v>Steps</v>
          </cell>
        </row>
        <row r="7">
          <cell r="B7" t="str">
            <v>Activity 4</v>
          </cell>
          <cell r="C7" t="str">
            <v>Reps</v>
          </cell>
        </row>
        <row r="8">
          <cell r="B8" t="str">
            <v>Activity 5</v>
          </cell>
          <cell r="C8" t="str">
            <v>Miles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99FF"/>
    <pageSetUpPr fitToPage="1"/>
  </sheetPr>
  <dimension ref="A1:A6"/>
  <sheetViews>
    <sheetView showGridLines="0" topLeftCell="A5" zoomScaleNormal="100" zoomScalePageLayoutView="110" workbookViewId="0">
      <selection activeCell="A16" sqref="A16"/>
    </sheetView>
  </sheetViews>
  <sheetFormatPr defaultColWidth="8.85546875" defaultRowHeight="12.75"/>
  <cols>
    <col min="1" max="1" width="119.140625" style="1" customWidth="1"/>
    <col min="2" max="16384" width="8.85546875" style="1"/>
  </cols>
  <sheetData>
    <row r="1" spans="1:1" ht="18.75" customHeight="1"/>
    <row r="2" spans="1:1" ht="20.25">
      <c r="A2" s="17" t="s">
        <v>9</v>
      </c>
    </row>
    <row r="3" spans="1:1">
      <c r="A3" s="15"/>
    </row>
    <row r="4" spans="1:1" ht="303" customHeight="1">
      <c r="A4" s="357" t="s">
        <v>595</v>
      </c>
    </row>
    <row r="5" spans="1:1" ht="39.75" customHeight="1">
      <c r="A5" s="18" t="s">
        <v>891</v>
      </c>
    </row>
    <row r="6" spans="1:1">
      <c r="A6" s="16"/>
    </row>
  </sheetData>
  <pageMargins left="0.7" right="0.7" top="0.5" bottom="0.75" header="0.05" footer="0.3"/>
  <pageSetup scale="76" fitToHeight="0" orientation="portrait" r:id="rId1"/>
  <headerFooter>
    <oddFooter>&amp;LSource: NCQA Standards V2 9/30/2017
Tool updated by Qualis Health, Dec 21, 2017&amp;CNOTE: The score you obtain using this tool does 
 Not guarantee receipt of that same score from NCQA&amp;RPage &amp;P of &amp;N -
 &amp;D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
  <sheetViews>
    <sheetView workbookViewId="0">
      <selection activeCell="C190" sqref="C190:C193"/>
    </sheetView>
  </sheetViews>
  <sheetFormatPr defaultRowHeight="12.75"/>
  <sheetData/>
  <pageMargins left="0.7" right="0.7" top="0.5" bottom="0.75" header="0.05" footer="0.3"/>
  <pageSetup orientation="portrait" r:id="rId1"/>
  <headerFooter>
    <oddHeader>&amp;L&amp;G</oddHeader>
    <oddFooter>&amp;LSource: NCQA Standards V2 9/30/2017
Tool updated by Qualis Health, Nov 1,  2017&amp;CNOTE: The score you obtain using this tool does 
 Not guarantee receipt of that same score from NCQA&amp;RPage &amp;P of &amp;N -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filterMode="1">
    <tabColor rgb="FFC00000"/>
    <pageSetUpPr fitToPage="1"/>
  </sheetPr>
  <dimension ref="A1:R105"/>
  <sheetViews>
    <sheetView showGridLines="0" tabSelected="1" topLeftCell="B1" zoomScale="75" zoomScaleNormal="75" workbookViewId="0">
      <selection activeCell="B2" sqref="B2"/>
    </sheetView>
  </sheetViews>
  <sheetFormatPr defaultRowHeight="12.75"/>
  <cols>
    <col min="1" max="1" width="5.5703125" hidden="1" customWidth="1"/>
    <col min="2" max="2" width="4.85546875" customWidth="1"/>
    <col min="3" max="3" width="5.7109375" customWidth="1"/>
    <col min="4" max="4" width="4.85546875" customWidth="1"/>
    <col min="5" max="5" width="8.140625" customWidth="1"/>
    <col min="6" max="7" width="7.140625" customWidth="1"/>
    <col min="8" max="8" width="6.85546875" customWidth="1"/>
    <col min="9" max="9" width="30.7109375" customWidth="1"/>
    <col min="10" max="10" width="56" customWidth="1"/>
    <col min="11" max="11" width="10.5703125" customWidth="1"/>
    <col min="12" max="12" width="16.85546875" customWidth="1"/>
    <col min="13" max="13" width="12.7109375" bestFit="1" customWidth="1"/>
    <col min="14" max="14" width="15.85546875" customWidth="1"/>
    <col min="15" max="15" width="12" customWidth="1"/>
    <col min="16" max="16" width="36.5703125" style="164" customWidth="1"/>
    <col min="17" max="17" width="17.5703125" customWidth="1"/>
    <col min="18" max="18" width="3" customWidth="1"/>
  </cols>
  <sheetData>
    <row r="1" spans="1:18" ht="45" thickBot="1">
      <c r="A1" s="42"/>
      <c r="B1" s="10"/>
      <c r="C1" s="10"/>
      <c r="D1" s="10"/>
      <c r="E1" s="10"/>
      <c r="F1" s="10"/>
      <c r="G1" s="10"/>
      <c r="H1" s="10"/>
      <c r="I1" s="11"/>
      <c r="J1" s="11"/>
      <c r="K1" s="12"/>
      <c r="L1" s="11"/>
      <c r="M1" s="11"/>
      <c r="N1" s="13"/>
      <c r="O1" s="14"/>
      <c r="P1" s="355"/>
      <c r="Q1" s="14"/>
      <c r="R1" s="14"/>
    </row>
    <row r="2" spans="1:18" ht="56.25" customHeight="1">
      <c r="A2" s="42"/>
      <c r="B2" s="21" t="s">
        <v>10</v>
      </c>
      <c r="C2" s="22"/>
      <c r="D2" s="22"/>
      <c r="E2" s="22"/>
      <c r="F2" s="22"/>
      <c r="G2" s="22"/>
      <c r="H2" s="22"/>
      <c r="I2" s="22"/>
      <c r="J2" s="137"/>
      <c r="K2" s="22"/>
      <c r="L2" s="358" t="s">
        <v>4</v>
      </c>
      <c r="M2" s="359"/>
      <c r="N2" s="653" t="s">
        <v>892</v>
      </c>
      <c r="O2" s="654"/>
      <c r="P2" s="654"/>
      <c r="Q2" s="655"/>
      <c r="R2" s="10"/>
    </row>
    <row r="3" spans="1:18" ht="66.75" customHeight="1" thickBot="1">
      <c r="A3" s="42"/>
      <c r="B3" s="23"/>
      <c r="C3" s="24"/>
      <c r="D3" s="24"/>
      <c r="E3" s="24"/>
      <c r="F3" s="24"/>
      <c r="G3" s="24"/>
      <c r="H3" s="24"/>
      <c r="I3" s="26"/>
      <c r="J3" s="24"/>
      <c r="K3" s="24"/>
      <c r="L3" s="360" t="s">
        <v>3</v>
      </c>
      <c r="M3" s="361"/>
      <c r="N3" s="656"/>
      <c r="O3" s="657"/>
      <c r="P3" s="657"/>
      <c r="Q3" s="658"/>
      <c r="R3" s="10"/>
    </row>
    <row r="5" spans="1:18" ht="120.75" customHeight="1">
      <c r="A5" s="43" t="s">
        <v>845</v>
      </c>
      <c r="B5" s="362" t="s">
        <v>15</v>
      </c>
      <c r="C5" s="362" t="s">
        <v>17</v>
      </c>
      <c r="D5" s="362" t="s">
        <v>20</v>
      </c>
      <c r="E5" s="362" t="s">
        <v>40</v>
      </c>
      <c r="F5" s="362" t="s">
        <v>42</v>
      </c>
      <c r="G5" s="362" t="s">
        <v>875</v>
      </c>
      <c r="H5" s="362" t="s">
        <v>22</v>
      </c>
      <c r="I5" s="363" t="s">
        <v>11</v>
      </c>
      <c r="J5" s="363" t="s">
        <v>12</v>
      </c>
      <c r="K5" s="364" t="s">
        <v>13</v>
      </c>
      <c r="L5" s="364" t="s">
        <v>0</v>
      </c>
      <c r="M5" s="364" t="s">
        <v>1</v>
      </c>
      <c r="N5" s="364" t="s">
        <v>5</v>
      </c>
      <c r="O5" s="364" t="s">
        <v>2</v>
      </c>
      <c r="P5" s="363" t="s">
        <v>6</v>
      </c>
      <c r="Q5" s="364" t="s">
        <v>43</v>
      </c>
      <c r="R5" s="10"/>
    </row>
    <row r="6" spans="1:18" ht="195" hidden="1">
      <c r="A6" s="365">
        <v>1</v>
      </c>
      <c r="B6" s="642" t="s">
        <v>7</v>
      </c>
      <c r="C6" s="642" t="s">
        <v>18</v>
      </c>
      <c r="D6" s="642" t="s">
        <v>21</v>
      </c>
      <c r="E6" s="642"/>
      <c r="F6" s="642"/>
      <c r="G6" s="642"/>
      <c r="H6" s="642" t="s">
        <v>57</v>
      </c>
      <c r="I6" s="387" t="s">
        <v>29</v>
      </c>
      <c r="J6" s="366" t="s">
        <v>596</v>
      </c>
      <c r="K6" s="367"/>
      <c r="L6" s="368"/>
      <c r="M6" s="369"/>
      <c r="N6" s="370"/>
      <c r="O6" s="371"/>
      <c r="P6" s="372"/>
      <c r="Q6" s="373" t="s">
        <v>428</v>
      </c>
      <c r="R6" s="28"/>
    </row>
    <row r="7" spans="1:18" ht="43.5" hidden="1">
      <c r="A7" s="365">
        <v>2</v>
      </c>
      <c r="B7" s="642" t="s">
        <v>7</v>
      </c>
      <c r="C7" s="642" t="s">
        <v>18</v>
      </c>
      <c r="D7" s="642" t="s">
        <v>8</v>
      </c>
      <c r="E7" s="642"/>
      <c r="F7" s="642"/>
      <c r="G7" s="642"/>
      <c r="H7" s="642"/>
      <c r="I7" s="387" t="s">
        <v>679</v>
      </c>
      <c r="J7" s="366" t="s">
        <v>597</v>
      </c>
      <c r="K7" s="367"/>
      <c r="L7" s="368"/>
      <c r="M7" s="369"/>
      <c r="N7" s="370"/>
      <c r="O7" s="371"/>
      <c r="P7" s="372"/>
      <c r="Q7" s="373" t="s">
        <v>429</v>
      </c>
      <c r="R7" s="28"/>
    </row>
    <row r="8" spans="1:18" ht="57.75" hidden="1">
      <c r="A8" s="365">
        <v>3</v>
      </c>
      <c r="B8" s="642" t="s">
        <v>16</v>
      </c>
      <c r="C8" s="642" t="s">
        <v>18</v>
      </c>
      <c r="D8" s="642" t="s">
        <v>8</v>
      </c>
      <c r="E8" s="642"/>
      <c r="F8" s="642"/>
      <c r="G8" s="642"/>
      <c r="H8" s="642" t="s">
        <v>57</v>
      </c>
      <c r="I8" s="387" t="s">
        <v>679</v>
      </c>
      <c r="J8" s="366" t="s">
        <v>598</v>
      </c>
      <c r="K8" s="367"/>
      <c r="L8" s="368"/>
      <c r="M8" s="369"/>
      <c r="N8" s="370"/>
      <c r="O8" s="371"/>
      <c r="P8" s="372"/>
      <c r="Q8" s="373" t="s">
        <v>430</v>
      </c>
      <c r="R8" s="28"/>
    </row>
    <row r="9" spans="1:18" ht="72.75" hidden="1">
      <c r="A9" s="365">
        <v>4</v>
      </c>
      <c r="B9" s="642" t="s">
        <v>16</v>
      </c>
      <c r="C9" s="642" t="s">
        <v>18</v>
      </c>
      <c r="D9" s="642" t="s">
        <v>21</v>
      </c>
      <c r="E9" s="642" t="s">
        <v>57</v>
      </c>
      <c r="F9" s="642"/>
      <c r="G9" s="642"/>
      <c r="H9" s="642" t="s">
        <v>57</v>
      </c>
      <c r="I9" s="387" t="s">
        <v>679</v>
      </c>
      <c r="J9" s="366" t="s">
        <v>599</v>
      </c>
      <c r="K9" s="367"/>
      <c r="L9" s="368"/>
      <c r="M9" s="369"/>
      <c r="N9" s="370"/>
      <c r="O9" s="371"/>
      <c r="P9" s="372"/>
      <c r="Q9" s="373" t="s">
        <v>431</v>
      </c>
      <c r="R9" s="28"/>
    </row>
    <row r="10" spans="1:18" ht="43.5">
      <c r="A10" s="365">
        <v>5</v>
      </c>
      <c r="B10" s="642" t="s">
        <v>16</v>
      </c>
      <c r="C10" s="642" t="s">
        <v>18</v>
      </c>
      <c r="D10" s="642" t="s">
        <v>8</v>
      </c>
      <c r="E10" s="642"/>
      <c r="F10" s="642"/>
      <c r="G10" s="642" t="s">
        <v>57</v>
      </c>
      <c r="H10" s="642"/>
      <c r="I10" s="387" t="s">
        <v>679</v>
      </c>
      <c r="J10" s="366" t="s">
        <v>846</v>
      </c>
      <c r="K10" s="367"/>
      <c r="L10" s="368"/>
      <c r="M10" s="369"/>
      <c r="N10" s="370"/>
      <c r="O10" s="371"/>
      <c r="P10" s="372"/>
      <c r="Q10" s="373" t="s">
        <v>432</v>
      </c>
      <c r="R10" s="28"/>
    </row>
    <row r="11" spans="1:18" ht="90" hidden="1">
      <c r="A11" s="365">
        <v>6</v>
      </c>
      <c r="B11" s="642" t="s">
        <v>7</v>
      </c>
      <c r="C11" s="642" t="s">
        <v>19</v>
      </c>
      <c r="D11" s="642" t="s">
        <v>21</v>
      </c>
      <c r="E11" s="642" t="s">
        <v>57</v>
      </c>
      <c r="F11" s="642"/>
      <c r="G11" s="642"/>
      <c r="H11" s="642"/>
      <c r="I11" s="374" t="s">
        <v>47</v>
      </c>
      <c r="J11" s="375" t="s">
        <v>600</v>
      </c>
      <c r="K11" s="376"/>
      <c r="L11" s="368"/>
      <c r="M11" s="377"/>
      <c r="N11" s="378"/>
      <c r="O11" s="371"/>
      <c r="P11" s="379"/>
      <c r="Q11" s="380" t="s">
        <v>433</v>
      </c>
      <c r="R11" s="28"/>
    </row>
    <row r="12" spans="1:18" ht="58.5" hidden="1">
      <c r="A12" s="365">
        <v>7</v>
      </c>
      <c r="B12" s="642" t="s">
        <v>7</v>
      </c>
      <c r="C12" s="642" t="s">
        <v>18</v>
      </c>
      <c r="D12" s="642" t="s">
        <v>8</v>
      </c>
      <c r="E12" s="642" t="s">
        <v>57</v>
      </c>
      <c r="F12" s="642"/>
      <c r="G12" s="642"/>
      <c r="H12" s="642"/>
      <c r="I12" s="381" t="s">
        <v>678</v>
      </c>
      <c r="J12" s="382" t="s">
        <v>601</v>
      </c>
      <c r="K12" s="376"/>
      <c r="L12" s="368"/>
      <c r="M12" s="377"/>
      <c r="N12" s="378"/>
      <c r="O12" s="371"/>
      <c r="P12" s="379"/>
      <c r="Q12" s="383" t="s">
        <v>434</v>
      </c>
      <c r="R12" s="28"/>
    </row>
    <row r="13" spans="1:18" ht="43.5" hidden="1">
      <c r="A13" s="365">
        <v>8</v>
      </c>
      <c r="B13" s="642" t="s">
        <v>16</v>
      </c>
      <c r="C13" s="642" t="s">
        <v>18</v>
      </c>
      <c r="D13" s="642" t="s">
        <v>21</v>
      </c>
      <c r="E13" s="642"/>
      <c r="F13" s="642"/>
      <c r="G13" s="642"/>
      <c r="H13" s="642" t="s">
        <v>57</v>
      </c>
      <c r="I13" s="381" t="s">
        <v>678</v>
      </c>
      <c r="J13" s="382" t="s">
        <v>602</v>
      </c>
      <c r="K13" s="376"/>
      <c r="L13" s="368"/>
      <c r="M13" s="377"/>
      <c r="N13" s="378"/>
      <c r="O13" s="371"/>
      <c r="P13" s="372"/>
      <c r="Q13" s="383" t="s">
        <v>435</v>
      </c>
      <c r="R13" s="28"/>
    </row>
    <row r="14" spans="1:18" ht="90" hidden="1">
      <c r="A14" s="365">
        <v>9</v>
      </c>
      <c r="B14" s="642" t="s">
        <v>7</v>
      </c>
      <c r="C14" s="642" t="s">
        <v>18</v>
      </c>
      <c r="D14" s="642" t="s">
        <v>8</v>
      </c>
      <c r="E14" s="642" t="s">
        <v>57</v>
      </c>
      <c r="F14" s="642"/>
      <c r="G14" s="642"/>
      <c r="H14" s="642"/>
      <c r="I14" s="384" t="s">
        <v>30</v>
      </c>
      <c r="J14" s="382" t="s">
        <v>603</v>
      </c>
      <c r="K14" s="376"/>
      <c r="L14" s="368"/>
      <c r="M14" s="377"/>
      <c r="N14" s="378"/>
      <c r="O14" s="371"/>
      <c r="P14" s="372"/>
      <c r="Q14" s="383" t="s">
        <v>436</v>
      </c>
      <c r="R14" s="28"/>
    </row>
    <row r="15" spans="1:18" ht="180" hidden="1">
      <c r="A15" s="385">
        <v>10</v>
      </c>
      <c r="B15" s="386" t="s">
        <v>7</v>
      </c>
      <c r="C15" s="386"/>
      <c r="D15" s="386" t="s">
        <v>8</v>
      </c>
      <c r="E15" s="386"/>
      <c r="F15" s="386"/>
      <c r="G15" s="386"/>
      <c r="H15" s="386"/>
      <c r="I15" s="387" t="s">
        <v>48</v>
      </c>
      <c r="J15" s="382" t="s">
        <v>604</v>
      </c>
      <c r="K15" s="376"/>
      <c r="L15" s="368"/>
      <c r="M15" s="377"/>
      <c r="N15" s="378"/>
      <c r="O15" s="371"/>
      <c r="P15" s="372"/>
      <c r="Q15" s="383" t="s">
        <v>437</v>
      </c>
      <c r="R15" s="29"/>
    </row>
    <row r="16" spans="1:18" ht="214.5" hidden="1">
      <c r="A16" s="385">
        <v>11</v>
      </c>
      <c r="B16" s="386" t="s">
        <v>7</v>
      </c>
      <c r="C16" s="386" t="s">
        <v>18</v>
      </c>
      <c r="D16" s="386" t="s">
        <v>21</v>
      </c>
      <c r="E16" s="386" t="s">
        <v>57</v>
      </c>
      <c r="F16" s="386"/>
      <c r="G16" s="386"/>
      <c r="H16" s="386" t="s">
        <v>57</v>
      </c>
      <c r="I16" s="387" t="s">
        <v>61</v>
      </c>
      <c r="J16" s="382" t="s">
        <v>605</v>
      </c>
      <c r="K16" s="376"/>
      <c r="L16" s="368"/>
      <c r="M16" s="377"/>
      <c r="N16" s="378"/>
      <c r="O16" s="371"/>
      <c r="P16" s="372"/>
      <c r="Q16" s="383" t="s">
        <v>438</v>
      </c>
      <c r="R16" s="29"/>
    </row>
    <row r="17" spans="1:18" ht="43.5" hidden="1">
      <c r="A17" s="385">
        <v>12</v>
      </c>
      <c r="B17" s="386" t="s">
        <v>7</v>
      </c>
      <c r="C17" s="386" t="s">
        <v>18</v>
      </c>
      <c r="D17" s="386" t="s">
        <v>21</v>
      </c>
      <c r="E17" s="386" t="s">
        <v>427</v>
      </c>
      <c r="F17" s="386"/>
      <c r="G17" s="386"/>
      <c r="H17" s="386"/>
      <c r="I17" s="387" t="s">
        <v>61</v>
      </c>
      <c r="J17" s="382" t="s">
        <v>606</v>
      </c>
      <c r="K17" s="376"/>
      <c r="L17" s="368"/>
      <c r="M17" s="377"/>
      <c r="N17" s="378"/>
      <c r="O17" s="371"/>
      <c r="P17" s="372"/>
      <c r="Q17" s="383" t="s">
        <v>439</v>
      </c>
      <c r="R17" s="29"/>
    </row>
    <row r="18" spans="1:18" ht="158.25">
      <c r="A18" s="385">
        <v>13</v>
      </c>
      <c r="B18" s="386" t="s">
        <v>16</v>
      </c>
      <c r="C18" s="386" t="s">
        <v>18</v>
      </c>
      <c r="D18" s="386" t="s">
        <v>21</v>
      </c>
      <c r="E18" s="386" t="s">
        <v>57</v>
      </c>
      <c r="F18" s="386"/>
      <c r="G18" s="386" t="s">
        <v>57</v>
      </c>
      <c r="H18" s="386" t="s">
        <v>57</v>
      </c>
      <c r="I18" s="387" t="s">
        <v>61</v>
      </c>
      <c r="J18" s="382" t="s">
        <v>847</v>
      </c>
      <c r="K18" s="376"/>
      <c r="L18" s="368"/>
      <c r="M18" s="377"/>
      <c r="N18" s="378"/>
      <c r="O18" s="371"/>
      <c r="P18" s="372"/>
      <c r="Q18" s="383" t="s">
        <v>440</v>
      </c>
      <c r="R18" s="29"/>
    </row>
    <row r="19" spans="1:18" ht="72.75" hidden="1">
      <c r="A19" s="385">
        <v>14</v>
      </c>
      <c r="B19" s="386" t="s">
        <v>16</v>
      </c>
      <c r="C19" s="386" t="s">
        <v>18</v>
      </c>
      <c r="D19" s="386" t="s">
        <v>21</v>
      </c>
      <c r="E19" s="386" t="s">
        <v>57</v>
      </c>
      <c r="F19" s="386"/>
      <c r="G19" s="386"/>
      <c r="H19" s="386" t="s">
        <v>57</v>
      </c>
      <c r="I19" s="387" t="s">
        <v>61</v>
      </c>
      <c r="J19" s="382" t="s">
        <v>607</v>
      </c>
      <c r="K19" s="376"/>
      <c r="L19" s="368"/>
      <c r="M19" s="377"/>
      <c r="N19" s="378"/>
      <c r="O19" s="371"/>
      <c r="P19" s="372"/>
      <c r="Q19" s="383" t="s">
        <v>441</v>
      </c>
      <c r="R19" s="29"/>
    </row>
    <row r="20" spans="1:18" ht="44.25" hidden="1">
      <c r="A20" s="385">
        <v>15</v>
      </c>
      <c r="B20" s="386" t="s">
        <v>16</v>
      </c>
      <c r="C20" s="386" t="s">
        <v>18</v>
      </c>
      <c r="D20" s="386" t="s">
        <v>8</v>
      </c>
      <c r="E20" s="386"/>
      <c r="F20" s="386" t="s">
        <v>57</v>
      </c>
      <c r="G20" s="386"/>
      <c r="H20" s="386" t="s">
        <v>57</v>
      </c>
      <c r="I20" s="387" t="s">
        <v>61</v>
      </c>
      <c r="J20" s="382" t="s">
        <v>608</v>
      </c>
      <c r="K20" s="376"/>
      <c r="L20" s="368"/>
      <c r="M20" s="377"/>
      <c r="N20" s="378"/>
      <c r="O20" s="371"/>
      <c r="P20" s="372"/>
      <c r="Q20" s="383" t="s">
        <v>442</v>
      </c>
      <c r="R20" s="29"/>
    </row>
    <row r="21" spans="1:18" ht="57.75" hidden="1">
      <c r="A21" s="385">
        <v>16</v>
      </c>
      <c r="B21" s="386" t="s">
        <v>16</v>
      </c>
      <c r="C21" s="386"/>
      <c r="D21" s="386" t="s">
        <v>21</v>
      </c>
      <c r="E21" s="386"/>
      <c r="F21" s="386"/>
      <c r="G21" s="386"/>
      <c r="H21" s="386" t="s">
        <v>57</v>
      </c>
      <c r="I21" s="387" t="s">
        <v>61</v>
      </c>
      <c r="J21" s="382" t="s">
        <v>609</v>
      </c>
      <c r="K21" s="376"/>
      <c r="L21" s="368"/>
      <c r="M21" s="377"/>
      <c r="N21" s="378"/>
      <c r="O21" s="371"/>
      <c r="P21" s="372"/>
      <c r="Q21" s="383" t="s">
        <v>443</v>
      </c>
      <c r="R21" s="29"/>
    </row>
    <row r="22" spans="1:18" ht="57.75" hidden="1">
      <c r="A22" s="385">
        <v>17</v>
      </c>
      <c r="B22" s="386" t="s">
        <v>16</v>
      </c>
      <c r="C22" s="386" t="s">
        <v>18</v>
      </c>
      <c r="D22" s="386" t="s">
        <v>21</v>
      </c>
      <c r="E22" s="386"/>
      <c r="F22" s="386"/>
      <c r="G22" s="386"/>
      <c r="H22" s="386" t="s">
        <v>57</v>
      </c>
      <c r="I22" s="387" t="s">
        <v>61</v>
      </c>
      <c r="J22" s="382" t="s">
        <v>610</v>
      </c>
      <c r="K22" s="376"/>
      <c r="L22" s="368"/>
      <c r="M22" s="377"/>
      <c r="N22" s="378"/>
      <c r="O22" s="371"/>
      <c r="P22" s="372"/>
      <c r="Q22" s="383" t="s">
        <v>444</v>
      </c>
      <c r="R22" s="29"/>
    </row>
    <row r="23" spans="1:18" ht="180" hidden="1">
      <c r="A23" s="385">
        <v>18</v>
      </c>
      <c r="B23" s="386" t="s">
        <v>7</v>
      </c>
      <c r="C23" s="386"/>
      <c r="D23" s="386" t="s">
        <v>8</v>
      </c>
      <c r="E23" s="386"/>
      <c r="F23" s="386"/>
      <c r="G23" s="386"/>
      <c r="H23" s="386"/>
      <c r="I23" s="381" t="s">
        <v>70</v>
      </c>
      <c r="J23" s="382" t="s">
        <v>611</v>
      </c>
      <c r="K23" s="376"/>
      <c r="L23" s="368"/>
      <c r="M23" s="377"/>
      <c r="N23" s="378"/>
      <c r="O23" s="371"/>
      <c r="P23" s="372"/>
      <c r="Q23" s="383" t="s">
        <v>445</v>
      </c>
      <c r="R23" s="29"/>
    </row>
    <row r="24" spans="1:18" ht="29.25" hidden="1">
      <c r="A24" s="385">
        <v>19</v>
      </c>
      <c r="B24" s="386" t="s">
        <v>7</v>
      </c>
      <c r="C24" s="386"/>
      <c r="D24" s="386" t="s">
        <v>8</v>
      </c>
      <c r="E24" s="386"/>
      <c r="F24" s="386"/>
      <c r="G24" s="386"/>
      <c r="H24" s="386"/>
      <c r="I24" s="381" t="s">
        <v>58</v>
      </c>
      <c r="J24" s="382" t="s">
        <v>612</v>
      </c>
      <c r="K24" s="376"/>
      <c r="L24" s="368"/>
      <c r="M24" s="377"/>
      <c r="N24" s="378"/>
      <c r="O24" s="371"/>
      <c r="P24" s="372"/>
      <c r="Q24" s="383" t="s">
        <v>446</v>
      </c>
      <c r="R24" s="29"/>
    </row>
    <row r="25" spans="1:18" ht="114.75">
      <c r="A25" s="385">
        <v>20</v>
      </c>
      <c r="B25" s="386" t="s">
        <v>16</v>
      </c>
      <c r="C25" s="386" t="s">
        <v>18</v>
      </c>
      <c r="D25" s="386" t="s">
        <v>21</v>
      </c>
      <c r="E25" s="386"/>
      <c r="F25" s="386"/>
      <c r="G25" s="386" t="s">
        <v>57</v>
      </c>
      <c r="H25" s="386" t="s">
        <v>57</v>
      </c>
      <c r="I25" s="381" t="s">
        <v>58</v>
      </c>
      <c r="J25" s="382" t="s">
        <v>848</v>
      </c>
      <c r="K25" s="376"/>
      <c r="L25" s="368"/>
      <c r="M25" s="377"/>
      <c r="N25" s="378"/>
      <c r="O25" s="371"/>
      <c r="P25" s="372"/>
      <c r="Q25" s="383" t="s">
        <v>447</v>
      </c>
      <c r="R25" s="29"/>
    </row>
    <row r="26" spans="1:18" ht="114.75" hidden="1">
      <c r="A26" s="385">
        <v>21</v>
      </c>
      <c r="B26" s="386" t="s">
        <v>7</v>
      </c>
      <c r="C26" s="386" t="s">
        <v>18</v>
      </c>
      <c r="D26" s="386" t="s">
        <v>21</v>
      </c>
      <c r="E26" s="386"/>
      <c r="F26" s="386"/>
      <c r="G26" s="386"/>
      <c r="H26" s="386"/>
      <c r="I26" s="384" t="s">
        <v>72</v>
      </c>
      <c r="J26" s="382" t="s">
        <v>613</v>
      </c>
      <c r="K26" s="376"/>
      <c r="L26" s="368"/>
      <c r="M26" s="377"/>
      <c r="N26" s="378"/>
      <c r="O26" s="371"/>
      <c r="P26" s="372"/>
      <c r="Q26" s="383" t="s">
        <v>448</v>
      </c>
      <c r="R26" s="29"/>
    </row>
    <row r="27" spans="1:18" ht="57.75" hidden="1">
      <c r="A27" s="385">
        <v>22</v>
      </c>
      <c r="B27" s="386" t="s">
        <v>16</v>
      </c>
      <c r="C27" s="386"/>
      <c r="D27" s="386" t="s">
        <v>21</v>
      </c>
      <c r="E27" s="386"/>
      <c r="F27" s="386" t="s">
        <v>57</v>
      </c>
      <c r="G27" s="386"/>
      <c r="H27" s="386" t="s">
        <v>57</v>
      </c>
      <c r="I27" s="384" t="s">
        <v>59</v>
      </c>
      <c r="J27" s="382" t="s">
        <v>614</v>
      </c>
      <c r="K27" s="376"/>
      <c r="L27" s="368"/>
      <c r="M27" s="377"/>
      <c r="N27" s="378"/>
      <c r="O27" s="371"/>
      <c r="P27" s="372"/>
      <c r="Q27" s="383" t="s">
        <v>449</v>
      </c>
      <c r="R27" s="29"/>
    </row>
    <row r="28" spans="1:18" ht="150" hidden="1">
      <c r="A28" s="385">
        <v>23</v>
      </c>
      <c r="B28" s="386" t="s">
        <v>7</v>
      </c>
      <c r="C28" s="386"/>
      <c r="D28" s="386" t="s">
        <v>8</v>
      </c>
      <c r="E28" s="386"/>
      <c r="F28" s="386"/>
      <c r="G28" s="386"/>
      <c r="H28" s="386"/>
      <c r="I28" s="388" t="s">
        <v>76</v>
      </c>
      <c r="J28" s="382" t="s">
        <v>615</v>
      </c>
      <c r="K28" s="376"/>
      <c r="L28" s="368"/>
      <c r="M28" s="377"/>
      <c r="N28" s="378"/>
      <c r="O28" s="371"/>
      <c r="P28" s="372"/>
      <c r="Q28" s="383" t="s">
        <v>450</v>
      </c>
      <c r="R28" s="29"/>
    </row>
    <row r="29" spans="1:18" ht="43.5" hidden="1">
      <c r="A29" s="385">
        <v>24</v>
      </c>
      <c r="B29" s="386" t="s">
        <v>7</v>
      </c>
      <c r="C29" s="386"/>
      <c r="D29" s="386" t="s">
        <v>8</v>
      </c>
      <c r="E29" s="386"/>
      <c r="F29" s="386"/>
      <c r="G29" s="386"/>
      <c r="H29" s="386"/>
      <c r="I29" s="388" t="s">
        <v>93</v>
      </c>
      <c r="J29" s="382" t="s">
        <v>616</v>
      </c>
      <c r="K29" s="376"/>
      <c r="L29" s="368"/>
      <c r="M29" s="377"/>
      <c r="N29" s="378"/>
      <c r="O29" s="371"/>
      <c r="P29" s="372"/>
      <c r="Q29" s="383" t="s">
        <v>451</v>
      </c>
      <c r="R29" s="29"/>
    </row>
    <row r="30" spans="1:18" ht="57.75" hidden="1">
      <c r="A30" s="385">
        <v>25</v>
      </c>
      <c r="B30" s="386" t="s">
        <v>16</v>
      </c>
      <c r="C30" s="386"/>
      <c r="D30" s="386" t="s">
        <v>8</v>
      </c>
      <c r="E30" s="386"/>
      <c r="F30" s="386"/>
      <c r="G30" s="386"/>
      <c r="H30" s="386"/>
      <c r="I30" s="388" t="s">
        <v>93</v>
      </c>
      <c r="J30" s="382" t="s">
        <v>617</v>
      </c>
      <c r="K30" s="376"/>
      <c r="L30" s="368"/>
      <c r="M30" s="377"/>
      <c r="N30" s="378"/>
      <c r="O30" s="371"/>
      <c r="P30" s="372"/>
      <c r="Q30" s="383" t="s">
        <v>452</v>
      </c>
      <c r="R30" s="29"/>
    </row>
    <row r="31" spans="1:18" ht="58.5" hidden="1">
      <c r="A31" s="385">
        <v>26</v>
      </c>
      <c r="B31" s="386" t="s">
        <v>16</v>
      </c>
      <c r="C31" s="386"/>
      <c r="D31" s="386" t="s">
        <v>8</v>
      </c>
      <c r="E31" s="386"/>
      <c r="F31" s="386"/>
      <c r="G31" s="386"/>
      <c r="H31" s="386"/>
      <c r="I31" s="388" t="s">
        <v>93</v>
      </c>
      <c r="J31" s="382" t="s">
        <v>618</v>
      </c>
      <c r="K31" s="376"/>
      <c r="L31" s="368"/>
      <c r="M31" s="377"/>
      <c r="N31" s="378"/>
      <c r="O31" s="371"/>
      <c r="P31" s="372"/>
      <c r="Q31" s="383" t="s">
        <v>453</v>
      </c>
      <c r="R31" s="29"/>
    </row>
    <row r="32" spans="1:18" ht="44.25" hidden="1">
      <c r="A32" s="385">
        <v>27</v>
      </c>
      <c r="B32" s="386" t="s">
        <v>16</v>
      </c>
      <c r="C32" s="386" t="s">
        <v>18</v>
      </c>
      <c r="D32" s="386" t="s">
        <v>21</v>
      </c>
      <c r="E32" s="386"/>
      <c r="F32" s="386"/>
      <c r="G32" s="386"/>
      <c r="H32" s="386" t="s">
        <v>57</v>
      </c>
      <c r="I32" s="388" t="s">
        <v>93</v>
      </c>
      <c r="J32" s="382" t="s">
        <v>619</v>
      </c>
      <c r="K32" s="376"/>
      <c r="L32" s="368"/>
      <c r="M32" s="377"/>
      <c r="N32" s="378"/>
      <c r="O32" s="371"/>
      <c r="P32" s="372"/>
      <c r="Q32" s="383" t="s">
        <v>454</v>
      </c>
      <c r="R32" s="29"/>
    </row>
    <row r="33" spans="1:18" ht="43.5" hidden="1">
      <c r="A33" s="385">
        <v>28</v>
      </c>
      <c r="B33" s="386" t="s">
        <v>16</v>
      </c>
      <c r="C33" s="386" t="s">
        <v>18</v>
      </c>
      <c r="D33" s="386" t="s">
        <v>21</v>
      </c>
      <c r="E33" s="386"/>
      <c r="F33" s="386"/>
      <c r="G33" s="386"/>
      <c r="H33" s="386" t="s">
        <v>57</v>
      </c>
      <c r="I33" s="388" t="s">
        <v>93</v>
      </c>
      <c r="J33" s="382" t="s">
        <v>620</v>
      </c>
      <c r="K33" s="376"/>
      <c r="L33" s="368"/>
      <c r="M33" s="377"/>
      <c r="N33" s="378"/>
      <c r="O33" s="371"/>
      <c r="P33" s="372"/>
      <c r="Q33" s="383" t="s">
        <v>455</v>
      </c>
      <c r="R33" s="29"/>
    </row>
    <row r="34" spans="1:18" ht="157.5" hidden="1">
      <c r="A34" s="385">
        <v>29</v>
      </c>
      <c r="B34" s="386" t="s">
        <v>7</v>
      </c>
      <c r="C34" s="386" t="s">
        <v>18</v>
      </c>
      <c r="D34" s="386" t="s">
        <v>21</v>
      </c>
      <c r="E34" s="386"/>
      <c r="F34" s="386"/>
      <c r="G34" s="386"/>
      <c r="H34" s="386"/>
      <c r="I34" s="389" t="s">
        <v>82</v>
      </c>
      <c r="J34" s="382" t="s">
        <v>621</v>
      </c>
      <c r="K34" s="376"/>
      <c r="L34" s="368"/>
      <c r="M34" s="377"/>
      <c r="N34" s="378"/>
      <c r="O34" s="371"/>
      <c r="P34" s="372"/>
      <c r="Q34" s="383" t="s">
        <v>456</v>
      </c>
      <c r="R34" s="29"/>
    </row>
    <row r="35" spans="1:18" ht="105" hidden="1">
      <c r="A35" s="385">
        <v>30</v>
      </c>
      <c r="B35" s="386" t="s">
        <v>7</v>
      </c>
      <c r="C35" s="386" t="s">
        <v>18</v>
      </c>
      <c r="D35" s="386" t="s">
        <v>8</v>
      </c>
      <c r="E35" s="386"/>
      <c r="F35" s="386"/>
      <c r="G35" s="386"/>
      <c r="H35" s="386" t="s">
        <v>57</v>
      </c>
      <c r="I35" s="390" t="s">
        <v>84</v>
      </c>
      <c r="J35" s="382" t="s">
        <v>622</v>
      </c>
      <c r="K35" s="376"/>
      <c r="L35" s="368"/>
      <c r="M35" s="377"/>
      <c r="N35" s="378"/>
      <c r="O35" s="371"/>
      <c r="P35" s="372"/>
      <c r="Q35" s="383" t="s">
        <v>457</v>
      </c>
      <c r="R35" s="29"/>
    </row>
    <row r="36" spans="1:18" ht="57.75" hidden="1">
      <c r="A36" s="385">
        <v>31</v>
      </c>
      <c r="B36" s="386" t="s">
        <v>16</v>
      </c>
      <c r="C36" s="386" t="s">
        <v>18</v>
      </c>
      <c r="D36" s="386" t="s">
        <v>8</v>
      </c>
      <c r="E36" s="386"/>
      <c r="F36" s="386"/>
      <c r="G36" s="386"/>
      <c r="H36" s="386"/>
      <c r="I36" s="390" t="s">
        <v>94</v>
      </c>
      <c r="J36" s="382" t="s">
        <v>623</v>
      </c>
      <c r="K36" s="376"/>
      <c r="L36" s="368"/>
      <c r="M36" s="377"/>
      <c r="N36" s="378"/>
      <c r="O36" s="371"/>
      <c r="P36" s="372"/>
      <c r="Q36" s="383" t="s">
        <v>458</v>
      </c>
      <c r="R36" s="29"/>
    </row>
    <row r="37" spans="1:18" ht="29.25" hidden="1">
      <c r="A37" s="385">
        <v>32</v>
      </c>
      <c r="B37" s="386" t="s">
        <v>16</v>
      </c>
      <c r="C37" s="386" t="s">
        <v>18</v>
      </c>
      <c r="D37" s="386" t="s">
        <v>8</v>
      </c>
      <c r="E37" s="386"/>
      <c r="F37" s="386"/>
      <c r="G37" s="386"/>
      <c r="H37" s="386" t="s">
        <v>57</v>
      </c>
      <c r="I37" s="390" t="s">
        <v>94</v>
      </c>
      <c r="J37" s="382" t="s">
        <v>624</v>
      </c>
      <c r="K37" s="376"/>
      <c r="L37" s="368"/>
      <c r="M37" s="377"/>
      <c r="N37" s="378"/>
      <c r="O37" s="371"/>
      <c r="P37" s="372"/>
      <c r="Q37" s="383" t="s">
        <v>459</v>
      </c>
      <c r="R37" s="29"/>
    </row>
    <row r="38" spans="1:18" ht="43.5" hidden="1">
      <c r="A38" s="385">
        <v>33</v>
      </c>
      <c r="B38" s="386" t="s">
        <v>16</v>
      </c>
      <c r="C38" s="386" t="s">
        <v>18</v>
      </c>
      <c r="D38" s="386" t="s">
        <v>8</v>
      </c>
      <c r="E38" s="386"/>
      <c r="F38" s="386"/>
      <c r="G38" s="386"/>
      <c r="H38" s="386"/>
      <c r="I38" s="390" t="s">
        <v>94</v>
      </c>
      <c r="J38" s="382" t="s">
        <v>625</v>
      </c>
      <c r="K38" s="376"/>
      <c r="L38" s="368"/>
      <c r="M38" s="377"/>
      <c r="N38" s="378"/>
      <c r="O38" s="371"/>
      <c r="P38" s="372"/>
      <c r="Q38" s="649" t="s">
        <v>461</v>
      </c>
      <c r="R38" s="29"/>
    </row>
    <row r="39" spans="1:18" ht="44.25" hidden="1">
      <c r="A39" s="385">
        <v>34</v>
      </c>
      <c r="B39" s="386" t="s">
        <v>16</v>
      </c>
      <c r="C39" s="386" t="s">
        <v>18</v>
      </c>
      <c r="D39" s="386" t="s">
        <v>21</v>
      </c>
      <c r="E39" s="386" t="s">
        <v>57</v>
      </c>
      <c r="F39" s="386"/>
      <c r="G39" s="386"/>
      <c r="H39" s="386" t="s">
        <v>57</v>
      </c>
      <c r="I39" s="390" t="s">
        <v>94</v>
      </c>
      <c r="J39" s="382" t="s">
        <v>626</v>
      </c>
      <c r="K39" s="376"/>
      <c r="L39" s="368"/>
      <c r="M39" s="377"/>
      <c r="N39" s="378"/>
      <c r="O39" s="371"/>
      <c r="P39" s="372"/>
      <c r="Q39" s="383" t="s">
        <v>460</v>
      </c>
      <c r="R39" s="29"/>
    </row>
    <row r="40" spans="1:18" ht="43.5" hidden="1">
      <c r="A40" s="385">
        <v>35</v>
      </c>
      <c r="B40" s="386" t="s">
        <v>16</v>
      </c>
      <c r="C40" s="386" t="s">
        <v>18</v>
      </c>
      <c r="D40" s="386" t="s">
        <v>8</v>
      </c>
      <c r="E40" s="386"/>
      <c r="F40" s="386"/>
      <c r="G40" s="386"/>
      <c r="H40" s="386"/>
      <c r="I40" s="390" t="s">
        <v>94</v>
      </c>
      <c r="J40" s="382" t="s">
        <v>627</v>
      </c>
      <c r="K40" s="376"/>
      <c r="L40" s="368"/>
      <c r="M40" s="377"/>
      <c r="N40" s="378"/>
      <c r="O40" s="371"/>
      <c r="P40" s="372"/>
      <c r="Q40" s="383" t="s">
        <v>462</v>
      </c>
      <c r="R40" s="29"/>
    </row>
    <row r="41" spans="1:18" ht="43.5" hidden="1">
      <c r="A41" s="385">
        <v>36</v>
      </c>
      <c r="B41" s="386" t="s">
        <v>16</v>
      </c>
      <c r="C41" s="386" t="s">
        <v>18</v>
      </c>
      <c r="D41" s="386" t="s">
        <v>8</v>
      </c>
      <c r="E41" s="386"/>
      <c r="F41" s="386"/>
      <c r="G41" s="386"/>
      <c r="H41" s="386"/>
      <c r="I41" s="390" t="s">
        <v>94</v>
      </c>
      <c r="J41" s="382" t="s">
        <v>628</v>
      </c>
      <c r="K41" s="376"/>
      <c r="L41" s="368"/>
      <c r="M41" s="377"/>
      <c r="N41" s="378"/>
      <c r="O41" s="371"/>
      <c r="P41" s="372"/>
      <c r="Q41" s="383" t="s">
        <v>463</v>
      </c>
      <c r="R41" s="29"/>
    </row>
    <row r="42" spans="1:18" ht="43.5" hidden="1">
      <c r="A42" s="385">
        <v>37</v>
      </c>
      <c r="B42" s="386" t="s">
        <v>16</v>
      </c>
      <c r="C42" s="386" t="s">
        <v>18</v>
      </c>
      <c r="D42" s="386" t="s">
        <v>21</v>
      </c>
      <c r="E42" s="386" t="s">
        <v>57</v>
      </c>
      <c r="F42" s="386"/>
      <c r="G42" s="386"/>
      <c r="H42" s="386" t="s">
        <v>57</v>
      </c>
      <c r="I42" s="390" t="s">
        <v>94</v>
      </c>
      <c r="J42" s="382" t="s">
        <v>629</v>
      </c>
      <c r="K42" s="376"/>
      <c r="L42" s="368"/>
      <c r="M42" s="377"/>
      <c r="N42" s="378"/>
      <c r="O42" s="371"/>
      <c r="P42" s="372"/>
      <c r="Q42" s="383" t="s">
        <v>464</v>
      </c>
      <c r="R42" s="29"/>
    </row>
    <row r="43" spans="1:18" ht="90" hidden="1">
      <c r="A43" s="391">
        <v>38</v>
      </c>
      <c r="B43" s="392" t="s">
        <v>7</v>
      </c>
      <c r="C43" s="392" t="s">
        <v>19</v>
      </c>
      <c r="D43" s="392" t="s">
        <v>21</v>
      </c>
      <c r="E43" s="392" t="s">
        <v>57</v>
      </c>
      <c r="F43" s="392" t="s">
        <v>57</v>
      </c>
      <c r="G43" s="392"/>
      <c r="H43" s="392" t="s">
        <v>57</v>
      </c>
      <c r="I43" s="387" t="s">
        <v>95</v>
      </c>
      <c r="J43" s="382" t="s">
        <v>630</v>
      </c>
      <c r="K43" s="376"/>
      <c r="L43" s="368"/>
      <c r="M43" s="377"/>
      <c r="N43" s="378"/>
      <c r="O43" s="371"/>
      <c r="P43" s="372"/>
      <c r="Q43" s="383" t="s">
        <v>524</v>
      </c>
      <c r="R43" s="30"/>
    </row>
    <row r="44" spans="1:18" ht="43.5" hidden="1">
      <c r="A44" s="391">
        <v>39</v>
      </c>
      <c r="B44" s="392" t="s">
        <v>7</v>
      </c>
      <c r="C44" s="392" t="s">
        <v>19</v>
      </c>
      <c r="D44" s="392" t="s">
        <v>21</v>
      </c>
      <c r="E44" s="392" t="s">
        <v>57</v>
      </c>
      <c r="F44" s="392"/>
      <c r="G44" s="392"/>
      <c r="H44" s="392"/>
      <c r="I44" s="387" t="s">
        <v>121</v>
      </c>
      <c r="J44" s="382" t="s">
        <v>631</v>
      </c>
      <c r="K44" s="376"/>
      <c r="L44" s="368"/>
      <c r="M44" s="377"/>
      <c r="N44" s="378"/>
      <c r="O44" s="371"/>
      <c r="P44" s="372"/>
      <c r="Q44" s="383" t="s">
        <v>525</v>
      </c>
      <c r="R44" s="30"/>
    </row>
    <row r="45" spans="1:18" ht="58.5" hidden="1">
      <c r="A45" s="391">
        <v>40</v>
      </c>
      <c r="B45" s="392" t="s">
        <v>7</v>
      </c>
      <c r="C45" s="392" t="s">
        <v>18</v>
      </c>
      <c r="D45" s="392" t="s">
        <v>8</v>
      </c>
      <c r="E45" s="392" t="s">
        <v>57</v>
      </c>
      <c r="F45" s="392"/>
      <c r="G45" s="392"/>
      <c r="H45" s="392"/>
      <c r="I45" s="387" t="s">
        <v>121</v>
      </c>
      <c r="J45" s="382" t="s">
        <v>632</v>
      </c>
      <c r="K45" s="376"/>
      <c r="L45" s="368"/>
      <c r="M45" s="377"/>
      <c r="N45" s="378"/>
      <c r="O45" s="371"/>
      <c r="P45" s="372"/>
      <c r="Q45" s="383" t="s">
        <v>526</v>
      </c>
      <c r="R45" s="30"/>
    </row>
    <row r="46" spans="1:18" ht="29.25" hidden="1">
      <c r="A46" s="391">
        <v>41</v>
      </c>
      <c r="B46" s="392" t="s">
        <v>7</v>
      </c>
      <c r="C46" s="392" t="s">
        <v>18</v>
      </c>
      <c r="D46" s="392" t="s">
        <v>8</v>
      </c>
      <c r="E46" s="392" t="s">
        <v>57</v>
      </c>
      <c r="F46" s="392"/>
      <c r="G46" s="392"/>
      <c r="H46" s="392"/>
      <c r="I46" s="387" t="s">
        <v>121</v>
      </c>
      <c r="J46" s="382" t="s">
        <v>633</v>
      </c>
      <c r="K46" s="376"/>
      <c r="L46" s="368"/>
      <c r="M46" s="377"/>
      <c r="N46" s="378"/>
      <c r="O46" s="371"/>
      <c r="P46" s="372"/>
      <c r="Q46" s="383" t="s">
        <v>527</v>
      </c>
      <c r="R46" s="30"/>
    </row>
    <row r="47" spans="1:18" ht="57.75" hidden="1">
      <c r="A47" s="391">
        <v>42</v>
      </c>
      <c r="B47" s="392" t="s">
        <v>7</v>
      </c>
      <c r="C47" s="392" t="s">
        <v>18</v>
      </c>
      <c r="D47" s="392" t="s">
        <v>21</v>
      </c>
      <c r="E47" s="392" t="s">
        <v>57</v>
      </c>
      <c r="F47" s="392"/>
      <c r="G47" s="392"/>
      <c r="H47" s="392"/>
      <c r="I47" s="387" t="s">
        <v>121</v>
      </c>
      <c r="J47" s="382" t="s">
        <v>634</v>
      </c>
      <c r="K47" s="376"/>
      <c r="L47" s="368"/>
      <c r="M47" s="377"/>
      <c r="N47" s="378"/>
      <c r="O47" s="371"/>
      <c r="P47" s="372"/>
      <c r="Q47" s="383" t="s">
        <v>522</v>
      </c>
      <c r="R47" s="30"/>
    </row>
    <row r="48" spans="1:18" ht="43.5" hidden="1">
      <c r="A48" s="391">
        <v>43</v>
      </c>
      <c r="B48" s="392" t="s">
        <v>16</v>
      </c>
      <c r="C48" s="392" t="s">
        <v>19</v>
      </c>
      <c r="D48" s="392" t="s">
        <v>8</v>
      </c>
      <c r="E48" s="392" t="s">
        <v>57</v>
      </c>
      <c r="F48" s="392"/>
      <c r="G48" s="392"/>
      <c r="H48" s="392"/>
      <c r="I48" s="387" t="s">
        <v>121</v>
      </c>
      <c r="J48" s="382" t="s">
        <v>635</v>
      </c>
      <c r="K48" s="376"/>
      <c r="L48" s="368"/>
      <c r="M48" s="377"/>
      <c r="N48" s="378"/>
      <c r="O48" s="371"/>
      <c r="P48" s="372"/>
      <c r="Q48" s="383" t="s">
        <v>528</v>
      </c>
      <c r="R48" s="30"/>
    </row>
    <row r="49" spans="1:18" ht="57.75" hidden="1">
      <c r="A49" s="391">
        <v>44</v>
      </c>
      <c r="B49" s="392" t="s">
        <v>16</v>
      </c>
      <c r="C49" s="392" t="s">
        <v>18</v>
      </c>
      <c r="D49" s="392" t="s">
        <v>8</v>
      </c>
      <c r="E49" s="392"/>
      <c r="F49" s="392"/>
      <c r="G49" s="392"/>
      <c r="H49" s="392"/>
      <c r="I49" s="387" t="s">
        <v>121</v>
      </c>
      <c r="J49" s="382" t="s">
        <v>636</v>
      </c>
      <c r="K49" s="376"/>
      <c r="L49" s="368"/>
      <c r="M49" s="377"/>
      <c r="N49" s="378"/>
      <c r="O49" s="371"/>
      <c r="P49" s="372"/>
      <c r="Q49" s="383" t="s">
        <v>529</v>
      </c>
      <c r="R49" s="30"/>
    </row>
    <row r="50" spans="1:18" ht="58.5">
      <c r="A50" s="391">
        <v>45</v>
      </c>
      <c r="B50" s="392" t="s">
        <v>16</v>
      </c>
      <c r="C50" s="392" t="s">
        <v>18</v>
      </c>
      <c r="D50" s="392" t="s">
        <v>8</v>
      </c>
      <c r="E50" s="392" t="s">
        <v>57</v>
      </c>
      <c r="F50" s="392"/>
      <c r="G50" s="392" t="s">
        <v>57</v>
      </c>
      <c r="H50" s="392"/>
      <c r="I50" s="387" t="s">
        <v>121</v>
      </c>
      <c r="J50" s="382" t="s">
        <v>849</v>
      </c>
      <c r="K50" s="376"/>
      <c r="L50" s="368"/>
      <c r="M50" s="377"/>
      <c r="N50" s="378"/>
      <c r="O50" s="371"/>
      <c r="P50" s="372"/>
      <c r="Q50" s="383" t="s">
        <v>530</v>
      </c>
      <c r="R50" s="30"/>
    </row>
    <row r="51" spans="1:18" ht="43.5" hidden="1">
      <c r="A51" s="391">
        <v>46</v>
      </c>
      <c r="B51" s="392" t="s">
        <v>16</v>
      </c>
      <c r="C51" s="392"/>
      <c r="D51" s="392" t="s">
        <v>21</v>
      </c>
      <c r="E51" s="392"/>
      <c r="F51" s="392"/>
      <c r="G51" s="392"/>
      <c r="H51" s="392" t="s">
        <v>57</v>
      </c>
      <c r="I51" s="387" t="s">
        <v>121</v>
      </c>
      <c r="J51" s="382" t="s">
        <v>637</v>
      </c>
      <c r="K51" s="376"/>
      <c r="L51" s="368"/>
      <c r="M51" s="377"/>
      <c r="N51" s="378"/>
      <c r="O51" s="371"/>
      <c r="P51" s="372"/>
      <c r="Q51" s="383" t="s">
        <v>531</v>
      </c>
      <c r="R51" s="30"/>
    </row>
    <row r="52" spans="1:18" ht="75" hidden="1">
      <c r="A52" s="391">
        <v>47</v>
      </c>
      <c r="B52" s="392" t="s">
        <v>7</v>
      </c>
      <c r="C52" s="392" t="s">
        <v>18</v>
      </c>
      <c r="D52" s="392" t="s">
        <v>8</v>
      </c>
      <c r="E52" s="392" t="s">
        <v>57</v>
      </c>
      <c r="F52" s="392"/>
      <c r="G52" s="392"/>
      <c r="H52" s="392"/>
      <c r="I52" s="381" t="s">
        <v>105</v>
      </c>
      <c r="J52" s="382" t="s">
        <v>638</v>
      </c>
      <c r="K52" s="376"/>
      <c r="L52" s="368"/>
      <c r="M52" s="377"/>
      <c r="N52" s="378"/>
      <c r="O52" s="371"/>
      <c r="P52" s="372"/>
      <c r="Q52" s="383" t="s">
        <v>532</v>
      </c>
      <c r="R52" s="30"/>
    </row>
    <row r="53" spans="1:18" ht="43.5" hidden="1">
      <c r="A53" s="391">
        <v>48</v>
      </c>
      <c r="B53" s="392" t="s">
        <v>7</v>
      </c>
      <c r="C53" s="392"/>
      <c r="D53" s="392" t="s">
        <v>8</v>
      </c>
      <c r="E53" s="392"/>
      <c r="F53" s="392"/>
      <c r="G53" s="392"/>
      <c r="H53" s="392"/>
      <c r="I53" s="381" t="s">
        <v>122</v>
      </c>
      <c r="J53" s="382" t="s">
        <v>639</v>
      </c>
      <c r="K53" s="376"/>
      <c r="L53" s="368"/>
      <c r="M53" s="377"/>
      <c r="N53" s="378"/>
      <c r="O53" s="371"/>
      <c r="P53" s="372"/>
      <c r="Q53" s="383" t="s">
        <v>533</v>
      </c>
      <c r="R53" s="30"/>
    </row>
    <row r="54" spans="1:18" ht="58.5">
      <c r="A54" s="391">
        <v>49</v>
      </c>
      <c r="B54" s="392" t="s">
        <v>16</v>
      </c>
      <c r="C54" s="392" t="s">
        <v>18</v>
      </c>
      <c r="D54" s="392" t="s">
        <v>8</v>
      </c>
      <c r="E54" s="392" t="s">
        <v>57</v>
      </c>
      <c r="F54" s="392"/>
      <c r="G54" s="392" t="s">
        <v>57</v>
      </c>
      <c r="H54" s="392"/>
      <c r="I54" s="381" t="s">
        <v>122</v>
      </c>
      <c r="J54" s="382" t="s">
        <v>850</v>
      </c>
      <c r="K54" s="376"/>
      <c r="L54" s="368"/>
      <c r="M54" s="377"/>
      <c r="N54" s="378"/>
      <c r="O54" s="371"/>
      <c r="P54" s="372"/>
      <c r="Q54" s="383" t="s">
        <v>534</v>
      </c>
      <c r="R54" s="30"/>
    </row>
    <row r="55" spans="1:18" ht="29.25" hidden="1">
      <c r="A55" s="391">
        <v>50</v>
      </c>
      <c r="B55" s="392" t="s">
        <v>16</v>
      </c>
      <c r="C55" s="392" t="s">
        <v>19</v>
      </c>
      <c r="D55" s="392" t="s">
        <v>21</v>
      </c>
      <c r="E55" s="392" t="s">
        <v>57</v>
      </c>
      <c r="F55" s="392"/>
      <c r="G55" s="392"/>
      <c r="H55" s="392" t="s">
        <v>57</v>
      </c>
      <c r="I55" s="381" t="s">
        <v>122</v>
      </c>
      <c r="J55" s="382" t="s">
        <v>640</v>
      </c>
      <c r="K55" s="376"/>
      <c r="L55" s="368"/>
      <c r="M55" s="377"/>
      <c r="N55" s="378"/>
      <c r="O55" s="371"/>
      <c r="P55" s="372"/>
      <c r="Q55" s="383" t="s">
        <v>535</v>
      </c>
      <c r="R55" s="30"/>
    </row>
    <row r="56" spans="1:18" ht="44.25" hidden="1">
      <c r="A56" s="391">
        <v>51</v>
      </c>
      <c r="B56" s="392" t="s">
        <v>16</v>
      </c>
      <c r="C56" s="392" t="s">
        <v>19</v>
      </c>
      <c r="D56" s="392" t="s">
        <v>21</v>
      </c>
      <c r="E56" s="392" t="s">
        <v>57</v>
      </c>
      <c r="F56" s="392"/>
      <c r="G56" s="392"/>
      <c r="H56" s="392" t="s">
        <v>57</v>
      </c>
      <c r="I56" s="381" t="s">
        <v>122</v>
      </c>
      <c r="J56" s="382" t="s">
        <v>641</v>
      </c>
      <c r="K56" s="376"/>
      <c r="L56" s="368"/>
      <c r="M56" s="377"/>
      <c r="N56" s="378"/>
      <c r="O56" s="371"/>
      <c r="P56" s="372"/>
      <c r="Q56" s="383" t="s">
        <v>536</v>
      </c>
      <c r="R56" s="30"/>
    </row>
    <row r="57" spans="1:18" ht="186.75" hidden="1">
      <c r="A57" s="393">
        <v>52</v>
      </c>
      <c r="B57" s="394" t="s">
        <v>7</v>
      </c>
      <c r="C57" s="394" t="s">
        <v>18</v>
      </c>
      <c r="D57" s="394" t="s">
        <v>21</v>
      </c>
      <c r="E57" s="394"/>
      <c r="F57" s="394"/>
      <c r="G57" s="394"/>
      <c r="H57" s="394"/>
      <c r="I57" s="387" t="s">
        <v>110</v>
      </c>
      <c r="J57" s="382" t="s">
        <v>642</v>
      </c>
      <c r="K57" s="376"/>
      <c r="L57" s="368"/>
      <c r="M57" s="377"/>
      <c r="N57" s="378"/>
      <c r="O57" s="371"/>
      <c r="P57" s="372"/>
      <c r="Q57" s="383" t="s">
        <v>537</v>
      </c>
      <c r="R57" s="31"/>
    </row>
    <row r="58" spans="1:18" ht="58.5" hidden="1">
      <c r="A58" s="393">
        <v>53</v>
      </c>
      <c r="B58" s="394" t="s">
        <v>7</v>
      </c>
      <c r="C58" s="394"/>
      <c r="D58" s="394" t="s">
        <v>21</v>
      </c>
      <c r="E58" s="394"/>
      <c r="F58" s="394"/>
      <c r="G58" s="394"/>
      <c r="H58" s="394"/>
      <c r="I58" s="387" t="s">
        <v>123</v>
      </c>
      <c r="J58" s="382" t="s">
        <v>643</v>
      </c>
      <c r="K58" s="376"/>
      <c r="L58" s="368"/>
      <c r="M58" s="377"/>
      <c r="N58" s="378"/>
      <c r="O58" s="371"/>
      <c r="P58" s="372"/>
      <c r="Q58" s="383" t="s">
        <v>523</v>
      </c>
      <c r="R58" s="31"/>
    </row>
    <row r="59" spans="1:18" ht="58.5">
      <c r="A59" s="393">
        <v>54</v>
      </c>
      <c r="B59" s="394" t="s">
        <v>16</v>
      </c>
      <c r="C59" s="394" t="s">
        <v>18</v>
      </c>
      <c r="D59" s="394" t="s">
        <v>21</v>
      </c>
      <c r="E59" s="394"/>
      <c r="F59" s="394" t="s">
        <v>57</v>
      </c>
      <c r="G59" s="394" t="s">
        <v>57</v>
      </c>
      <c r="H59" s="394" t="s">
        <v>57</v>
      </c>
      <c r="I59" s="387" t="s">
        <v>123</v>
      </c>
      <c r="J59" s="382" t="s">
        <v>851</v>
      </c>
      <c r="K59" s="376"/>
      <c r="L59" s="368"/>
      <c r="M59" s="377"/>
      <c r="N59" s="378"/>
      <c r="O59" s="371"/>
      <c r="P59" s="372"/>
      <c r="Q59" s="383" t="s">
        <v>538</v>
      </c>
      <c r="R59" s="31"/>
    </row>
    <row r="60" spans="1:18" ht="215.25" hidden="1" customHeight="1">
      <c r="A60" s="393">
        <v>55</v>
      </c>
      <c r="B60" s="394" t="s">
        <v>7</v>
      </c>
      <c r="C60" s="394"/>
      <c r="D60" s="394" t="s">
        <v>8</v>
      </c>
      <c r="E60" s="394"/>
      <c r="F60" s="394"/>
      <c r="G60" s="394"/>
      <c r="H60" s="394"/>
      <c r="I60" s="381" t="s">
        <v>114</v>
      </c>
      <c r="J60" s="382" t="s">
        <v>644</v>
      </c>
      <c r="K60" s="376"/>
      <c r="L60" s="368"/>
      <c r="M60" s="377"/>
      <c r="N60" s="378"/>
      <c r="O60" s="371"/>
      <c r="P60" s="372"/>
      <c r="Q60" s="383" t="s">
        <v>539</v>
      </c>
      <c r="R60" s="31"/>
    </row>
    <row r="61" spans="1:18" ht="43.5" hidden="1">
      <c r="A61" s="393">
        <v>56</v>
      </c>
      <c r="B61" s="394" t="s">
        <v>7</v>
      </c>
      <c r="C61" s="394"/>
      <c r="D61" s="394" t="s">
        <v>8</v>
      </c>
      <c r="E61" s="394"/>
      <c r="F61" s="394"/>
      <c r="G61" s="394"/>
      <c r="H61" s="394"/>
      <c r="I61" s="381" t="s">
        <v>124</v>
      </c>
      <c r="J61" s="382" t="s">
        <v>645</v>
      </c>
      <c r="K61" s="376"/>
      <c r="L61" s="368"/>
      <c r="M61" s="377"/>
      <c r="N61" s="378"/>
      <c r="O61" s="371"/>
      <c r="P61" s="372"/>
      <c r="Q61" s="383" t="s">
        <v>540</v>
      </c>
      <c r="R61" s="31"/>
    </row>
    <row r="62" spans="1:18" ht="43.5" hidden="1">
      <c r="A62" s="393">
        <v>57</v>
      </c>
      <c r="B62" s="394" t="s">
        <v>16</v>
      </c>
      <c r="C62" s="394"/>
      <c r="D62" s="394" t="s">
        <v>8</v>
      </c>
      <c r="E62" s="394"/>
      <c r="F62" s="394"/>
      <c r="G62" s="394"/>
      <c r="H62" s="394"/>
      <c r="I62" s="381" t="s">
        <v>124</v>
      </c>
      <c r="J62" s="382" t="s">
        <v>646</v>
      </c>
      <c r="K62" s="376"/>
      <c r="L62" s="368"/>
      <c r="M62" s="377"/>
      <c r="N62" s="378"/>
      <c r="O62" s="371"/>
      <c r="P62" s="372"/>
      <c r="Q62" s="383" t="s">
        <v>541</v>
      </c>
      <c r="R62" s="31"/>
    </row>
    <row r="63" spans="1:18" ht="43.5" hidden="1">
      <c r="A63" s="393">
        <v>58</v>
      </c>
      <c r="B63" s="394" t="s">
        <v>16</v>
      </c>
      <c r="C63" s="394"/>
      <c r="D63" s="394" t="s">
        <v>8</v>
      </c>
      <c r="E63" s="394"/>
      <c r="F63" s="394"/>
      <c r="G63" s="394"/>
      <c r="H63" s="394"/>
      <c r="I63" s="381" t="s">
        <v>124</v>
      </c>
      <c r="J63" s="382" t="s">
        <v>647</v>
      </c>
      <c r="K63" s="376"/>
      <c r="L63" s="368"/>
      <c r="M63" s="377"/>
      <c r="N63" s="378"/>
      <c r="O63" s="371"/>
      <c r="P63" s="372"/>
      <c r="Q63" s="383" t="s">
        <v>542</v>
      </c>
      <c r="R63" s="31"/>
    </row>
    <row r="64" spans="1:18" ht="29.25" hidden="1">
      <c r="A64" s="393">
        <v>59</v>
      </c>
      <c r="B64" s="394" t="s">
        <v>16</v>
      </c>
      <c r="C64" s="394"/>
      <c r="D64" s="394" t="s">
        <v>8</v>
      </c>
      <c r="E64" s="394"/>
      <c r="F64" s="394"/>
      <c r="G64" s="394"/>
      <c r="H64" s="394"/>
      <c r="I64" s="381" t="s">
        <v>124</v>
      </c>
      <c r="J64" s="382" t="s">
        <v>648</v>
      </c>
      <c r="K64" s="376"/>
      <c r="L64" s="368"/>
      <c r="M64" s="377"/>
      <c r="N64" s="378"/>
      <c r="O64" s="371"/>
      <c r="P64" s="372"/>
      <c r="Q64" s="383" t="s">
        <v>543</v>
      </c>
      <c r="R64" s="31"/>
    </row>
    <row r="65" spans="1:18" ht="43.5">
      <c r="A65" s="393">
        <v>60</v>
      </c>
      <c r="B65" s="394" t="s">
        <v>16</v>
      </c>
      <c r="C65" s="394" t="s">
        <v>18</v>
      </c>
      <c r="D65" s="394" t="s">
        <v>21</v>
      </c>
      <c r="E65" s="394" t="s">
        <v>57</v>
      </c>
      <c r="F65" s="394"/>
      <c r="G65" s="394" t="s">
        <v>57</v>
      </c>
      <c r="H65" s="394" t="s">
        <v>57</v>
      </c>
      <c r="I65" s="381" t="s">
        <v>124</v>
      </c>
      <c r="J65" s="382" t="s">
        <v>852</v>
      </c>
      <c r="K65" s="376"/>
      <c r="L65" s="368"/>
      <c r="M65" s="377"/>
      <c r="N65" s="378"/>
      <c r="O65" s="371"/>
      <c r="P65" s="372"/>
      <c r="Q65" s="383" t="s">
        <v>544</v>
      </c>
      <c r="R65" s="31"/>
    </row>
    <row r="66" spans="1:18" ht="214.5" hidden="1">
      <c r="A66" s="395">
        <v>61</v>
      </c>
      <c r="B66" s="396" t="s">
        <v>7</v>
      </c>
      <c r="C66" s="396" t="s">
        <v>18</v>
      </c>
      <c r="D66" s="396" t="s">
        <v>21</v>
      </c>
      <c r="E66" s="396" t="s">
        <v>57</v>
      </c>
      <c r="F66" s="396"/>
      <c r="G66" s="396"/>
      <c r="H66" s="396"/>
      <c r="I66" s="387" t="s">
        <v>125</v>
      </c>
      <c r="J66" s="382" t="s">
        <v>649</v>
      </c>
      <c r="K66" s="376"/>
      <c r="L66" s="368"/>
      <c r="M66" s="377"/>
      <c r="N66" s="378"/>
      <c r="O66" s="371"/>
      <c r="P66" s="372"/>
      <c r="Q66" s="383" t="s">
        <v>545</v>
      </c>
      <c r="R66" s="32"/>
    </row>
    <row r="67" spans="1:18" ht="43.5" hidden="1">
      <c r="A67" s="395">
        <v>62</v>
      </c>
      <c r="B67" s="396" t="s">
        <v>16</v>
      </c>
      <c r="C67" s="396" t="s">
        <v>18</v>
      </c>
      <c r="D67" s="396" t="s">
        <v>8</v>
      </c>
      <c r="E67" s="396" t="s">
        <v>57</v>
      </c>
      <c r="F67" s="396"/>
      <c r="G67" s="396"/>
      <c r="H67" s="396"/>
      <c r="I67" s="387" t="s">
        <v>170</v>
      </c>
      <c r="J67" s="382" t="s">
        <v>829</v>
      </c>
      <c r="K67" s="376"/>
      <c r="L67" s="368"/>
      <c r="M67" s="377"/>
      <c r="N67" s="378"/>
      <c r="O67" s="371"/>
      <c r="P67" s="372"/>
      <c r="Q67" s="383" t="s">
        <v>546</v>
      </c>
      <c r="R67" s="32"/>
    </row>
    <row r="68" spans="1:18" ht="44.25" hidden="1">
      <c r="A68" s="395">
        <v>63</v>
      </c>
      <c r="B68" s="396" t="s">
        <v>16</v>
      </c>
      <c r="C68" s="396" t="s">
        <v>18</v>
      </c>
      <c r="D68" s="396" t="s">
        <v>21</v>
      </c>
      <c r="E68" s="396"/>
      <c r="F68" s="396"/>
      <c r="G68" s="396"/>
      <c r="H68" s="396" t="s">
        <v>57</v>
      </c>
      <c r="I68" s="387" t="s">
        <v>170</v>
      </c>
      <c r="J68" s="382" t="s">
        <v>650</v>
      </c>
      <c r="K68" s="376"/>
      <c r="L68" s="368"/>
      <c r="M68" s="377"/>
      <c r="N68" s="378"/>
      <c r="O68" s="371"/>
      <c r="P68" s="372"/>
      <c r="Q68" s="383" t="s">
        <v>547</v>
      </c>
      <c r="R68" s="32"/>
    </row>
    <row r="69" spans="1:18" ht="143.25" hidden="1">
      <c r="A69" s="395">
        <v>64</v>
      </c>
      <c r="B69" s="396" t="s">
        <v>7</v>
      </c>
      <c r="C69" s="396" t="s">
        <v>18</v>
      </c>
      <c r="D69" s="396" t="s">
        <v>21</v>
      </c>
      <c r="E69" s="396" t="s">
        <v>57</v>
      </c>
      <c r="F69" s="396"/>
      <c r="G69" s="396"/>
      <c r="H69" s="396"/>
      <c r="I69" s="381" t="s">
        <v>129</v>
      </c>
      <c r="J69" s="382" t="s">
        <v>651</v>
      </c>
      <c r="K69" s="376"/>
      <c r="L69" s="368"/>
      <c r="M69" s="377"/>
      <c r="N69" s="378"/>
      <c r="O69" s="371"/>
      <c r="P69" s="372"/>
      <c r="Q69" s="383" t="s">
        <v>548</v>
      </c>
      <c r="R69" s="32"/>
    </row>
    <row r="70" spans="1:18" ht="43.5" hidden="1">
      <c r="A70" s="395">
        <v>65</v>
      </c>
      <c r="B70" s="396" t="s">
        <v>16</v>
      </c>
      <c r="C70" s="396" t="s">
        <v>18</v>
      </c>
      <c r="D70" s="396" t="s">
        <v>21</v>
      </c>
      <c r="E70" s="396"/>
      <c r="F70" s="396"/>
      <c r="G70" s="396"/>
      <c r="H70" s="396" t="s">
        <v>57</v>
      </c>
      <c r="I70" s="381" t="s">
        <v>171</v>
      </c>
      <c r="J70" s="382" t="s">
        <v>652</v>
      </c>
      <c r="K70" s="376"/>
      <c r="L70" s="368"/>
      <c r="M70" s="377"/>
      <c r="N70" s="378"/>
      <c r="O70" s="371"/>
      <c r="P70" s="372"/>
      <c r="Q70" s="383" t="s">
        <v>549</v>
      </c>
      <c r="R70" s="32"/>
    </row>
    <row r="71" spans="1:18" ht="44.25" hidden="1">
      <c r="A71" s="395">
        <v>66</v>
      </c>
      <c r="B71" s="396" t="s">
        <v>16</v>
      </c>
      <c r="C71" s="396"/>
      <c r="D71" s="396" t="s">
        <v>21</v>
      </c>
      <c r="E71" s="396"/>
      <c r="F71" s="396"/>
      <c r="G71" s="396"/>
      <c r="H71" s="396" t="s">
        <v>57</v>
      </c>
      <c r="I71" s="381" t="s">
        <v>171</v>
      </c>
      <c r="J71" s="382" t="s">
        <v>653</v>
      </c>
      <c r="K71" s="376"/>
      <c r="L71" s="368"/>
      <c r="M71" s="377"/>
      <c r="N71" s="378"/>
      <c r="O71" s="371"/>
      <c r="P71" s="372"/>
      <c r="Q71" s="383" t="s">
        <v>550</v>
      </c>
      <c r="R71" s="32"/>
    </row>
    <row r="72" spans="1:18" ht="58.5" hidden="1">
      <c r="A72" s="395">
        <v>67</v>
      </c>
      <c r="B72" s="396" t="s">
        <v>16</v>
      </c>
      <c r="C72" s="396" t="s">
        <v>18</v>
      </c>
      <c r="D72" s="396" t="s">
        <v>21</v>
      </c>
      <c r="E72" s="396"/>
      <c r="F72" s="396"/>
      <c r="G72" s="396"/>
      <c r="H72" s="396"/>
      <c r="I72" s="381" t="s">
        <v>171</v>
      </c>
      <c r="J72" s="382" t="s">
        <v>654</v>
      </c>
      <c r="K72" s="376"/>
      <c r="L72" s="368"/>
      <c r="M72" s="377"/>
      <c r="N72" s="378"/>
      <c r="O72" s="371"/>
      <c r="P72" s="372"/>
      <c r="Q72" s="383" t="s">
        <v>551</v>
      </c>
      <c r="R72" s="32"/>
    </row>
    <row r="73" spans="1:18" ht="58.5">
      <c r="A73" s="395">
        <v>68</v>
      </c>
      <c r="B73" s="396" t="s">
        <v>16</v>
      </c>
      <c r="C73" s="396" t="s">
        <v>18</v>
      </c>
      <c r="D73" s="396" t="s">
        <v>8</v>
      </c>
      <c r="E73" s="396" t="s">
        <v>57</v>
      </c>
      <c r="F73" s="396"/>
      <c r="G73" s="396" t="s">
        <v>57</v>
      </c>
      <c r="H73" s="396"/>
      <c r="I73" s="381" t="s">
        <v>171</v>
      </c>
      <c r="J73" s="382" t="s">
        <v>853</v>
      </c>
      <c r="K73" s="376"/>
      <c r="L73" s="368"/>
      <c r="M73" s="377"/>
      <c r="N73" s="378"/>
      <c r="O73" s="371"/>
      <c r="P73" s="372"/>
      <c r="Q73" s="383" t="s">
        <v>552</v>
      </c>
      <c r="R73" s="32"/>
    </row>
    <row r="74" spans="1:18" ht="58.5">
      <c r="A74" s="395">
        <v>69</v>
      </c>
      <c r="B74" s="396" t="s">
        <v>16</v>
      </c>
      <c r="C74" s="396" t="s">
        <v>18</v>
      </c>
      <c r="D74" s="396" t="s">
        <v>21</v>
      </c>
      <c r="E74" s="396" t="s">
        <v>427</v>
      </c>
      <c r="F74" s="396"/>
      <c r="G74" s="396" t="s">
        <v>57</v>
      </c>
      <c r="H74" s="396"/>
      <c r="I74" s="381" t="s">
        <v>171</v>
      </c>
      <c r="J74" s="382" t="s">
        <v>854</v>
      </c>
      <c r="K74" s="376"/>
      <c r="L74" s="368"/>
      <c r="M74" s="377"/>
      <c r="N74" s="378"/>
      <c r="O74" s="371"/>
      <c r="P74" s="372"/>
      <c r="Q74" s="383" t="s">
        <v>553</v>
      </c>
      <c r="R74" s="32"/>
    </row>
    <row r="75" spans="1:18" ht="43.5" hidden="1">
      <c r="A75" s="395">
        <v>70</v>
      </c>
      <c r="B75" s="396" t="s">
        <v>16</v>
      </c>
      <c r="C75" s="396" t="s">
        <v>18</v>
      </c>
      <c r="D75" s="396" t="s">
        <v>8</v>
      </c>
      <c r="E75" s="396" t="s">
        <v>57</v>
      </c>
      <c r="F75" s="396"/>
      <c r="G75" s="396"/>
      <c r="H75" s="396"/>
      <c r="I75" s="381" t="s">
        <v>171</v>
      </c>
      <c r="J75" s="382" t="s">
        <v>655</v>
      </c>
      <c r="K75" s="376"/>
      <c r="L75" s="368"/>
      <c r="M75" s="377"/>
      <c r="N75" s="378"/>
      <c r="O75" s="371"/>
      <c r="P75" s="372"/>
      <c r="Q75" s="383" t="s">
        <v>554</v>
      </c>
      <c r="R75" s="32"/>
    </row>
    <row r="76" spans="1:18" ht="29.25" hidden="1">
      <c r="A76" s="395">
        <v>71</v>
      </c>
      <c r="B76" s="396" t="s">
        <v>16</v>
      </c>
      <c r="C76" s="396" t="s">
        <v>19</v>
      </c>
      <c r="D76" s="396" t="s">
        <v>8</v>
      </c>
      <c r="E76" s="396" t="s">
        <v>57</v>
      </c>
      <c r="F76" s="396" t="s">
        <v>57</v>
      </c>
      <c r="G76" s="396"/>
      <c r="H76" s="396" t="s">
        <v>57</v>
      </c>
      <c r="I76" s="381" t="s">
        <v>171</v>
      </c>
      <c r="J76" s="382" t="s">
        <v>656</v>
      </c>
      <c r="K76" s="376"/>
      <c r="L76" s="368"/>
      <c r="M76" s="377"/>
      <c r="N76" s="378"/>
      <c r="O76" s="371"/>
      <c r="P76" s="372"/>
      <c r="Q76" s="383" t="s">
        <v>555</v>
      </c>
      <c r="R76" s="32"/>
    </row>
    <row r="77" spans="1:18" ht="43.5" hidden="1">
      <c r="A77" s="395">
        <v>72</v>
      </c>
      <c r="B77" s="396" t="s">
        <v>16</v>
      </c>
      <c r="C77" s="396"/>
      <c r="D77" s="396" t="s">
        <v>8</v>
      </c>
      <c r="E77" s="396"/>
      <c r="F77" s="396"/>
      <c r="G77" s="396"/>
      <c r="H77" s="396"/>
      <c r="I77" s="381" t="s">
        <v>171</v>
      </c>
      <c r="J77" s="382" t="s">
        <v>657</v>
      </c>
      <c r="K77" s="376"/>
      <c r="L77" s="368"/>
      <c r="M77" s="377"/>
      <c r="N77" s="378"/>
      <c r="O77" s="371"/>
      <c r="P77" s="372"/>
      <c r="Q77" s="383" t="s">
        <v>556</v>
      </c>
      <c r="R77" s="32"/>
    </row>
    <row r="78" spans="1:18" ht="43.5" hidden="1">
      <c r="A78" s="395">
        <v>73</v>
      </c>
      <c r="B78" s="396" t="s">
        <v>16</v>
      </c>
      <c r="C78" s="396" t="s">
        <v>19</v>
      </c>
      <c r="D78" s="396" t="s">
        <v>21</v>
      </c>
      <c r="E78" s="396" t="s">
        <v>57</v>
      </c>
      <c r="F78" s="396"/>
      <c r="G78" s="396"/>
      <c r="H78" s="396" t="s">
        <v>57</v>
      </c>
      <c r="I78" s="381" t="s">
        <v>171</v>
      </c>
      <c r="J78" s="382" t="s">
        <v>658</v>
      </c>
      <c r="K78" s="376"/>
      <c r="L78" s="368"/>
      <c r="M78" s="377"/>
      <c r="N78" s="378"/>
      <c r="O78" s="371"/>
      <c r="P78" s="372"/>
      <c r="Q78" s="383" t="s">
        <v>557</v>
      </c>
      <c r="R78" s="32"/>
    </row>
    <row r="79" spans="1:18" ht="188.25" hidden="1" customHeight="1">
      <c r="A79" s="395">
        <v>74</v>
      </c>
      <c r="B79" s="396" t="s">
        <v>7</v>
      </c>
      <c r="C79" s="396" t="s">
        <v>18</v>
      </c>
      <c r="D79" s="396" t="s">
        <v>8</v>
      </c>
      <c r="E79" s="396" t="s">
        <v>57</v>
      </c>
      <c r="F79" s="396"/>
      <c r="G79" s="396"/>
      <c r="H79" s="396"/>
      <c r="I79" s="384" t="s">
        <v>140</v>
      </c>
      <c r="J79" s="382" t="s">
        <v>659</v>
      </c>
      <c r="K79" s="376"/>
      <c r="L79" s="368"/>
      <c r="M79" s="377"/>
      <c r="N79" s="378"/>
      <c r="O79" s="371"/>
      <c r="P79" s="372"/>
      <c r="Q79" s="383" t="s">
        <v>558</v>
      </c>
      <c r="R79" s="32"/>
    </row>
    <row r="80" spans="1:18" ht="43.5" hidden="1">
      <c r="A80" s="395">
        <v>75</v>
      </c>
      <c r="B80" s="396" t="s">
        <v>7</v>
      </c>
      <c r="C80" s="396" t="s">
        <v>18</v>
      </c>
      <c r="D80" s="396" t="s">
        <v>8</v>
      </c>
      <c r="E80" s="396" t="s">
        <v>57</v>
      </c>
      <c r="F80" s="396"/>
      <c r="G80" s="396"/>
      <c r="H80" s="396"/>
      <c r="I80" s="384" t="s">
        <v>426</v>
      </c>
      <c r="J80" s="382" t="s">
        <v>660</v>
      </c>
      <c r="K80" s="376"/>
      <c r="L80" s="368"/>
      <c r="M80" s="377"/>
      <c r="N80" s="378"/>
      <c r="O80" s="371"/>
      <c r="P80" s="372"/>
      <c r="Q80" s="383" t="s">
        <v>559</v>
      </c>
      <c r="R80" s="32"/>
    </row>
    <row r="81" spans="1:18" ht="57.75" hidden="1">
      <c r="A81" s="395">
        <v>76</v>
      </c>
      <c r="B81" s="396" t="s">
        <v>7</v>
      </c>
      <c r="C81" s="396" t="s">
        <v>18</v>
      </c>
      <c r="D81" s="396" t="s">
        <v>8</v>
      </c>
      <c r="E81" s="396" t="s">
        <v>57</v>
      </c>
      <c r="F81" s="396"/>
      <c r="G81" s="396"/>
      <c r="H81" s="396"/>
      <c r="I81" s="384" t="s">
        <v>426</v>
      </c>
      <c r="J81" s="382" t="s">
        <v>661</v>
      </c>
      <c r="K81" s="376"/>
      <c r="L81" s="368"/>
      <c r="M81" s="377"/>
      <c r="N81" s="378"/>
      <c r="O81" s="371"/>
      <c r="P81" s="372"/>
      <c r="Q81" s="383" t="s">
        <v>560</v>
      </c>
      <c r="R81" s="32"/>
    </row>
    <row r="82" spans="1:18" ht="58.5" hidden="1">
      <c r="A82" s="395">
        <v>77</v>
      </c>
      <c r="B82" s="396" t="s">
        <v>16</v>
      </c>
      <c r="C82" s="396" t="s">
        <v>19</v>
      </c>
      <c r="D82" s="396" t="s">
        <v>21</v>
      </c>
      <c r="E82" s="396" t="s">
        <v>57</v>
      </c>
      <c r="F82" s="396"/>
      <c r="G82" s="396"/>
      <c r="H82" s="396" t="s">
        <v>57</v>
      </c>
      <c r="I82" s="384" t="s">
        <v>426</v>
      </c>
      <c r="J82" s="382" t="s">
        <v>662</v>
      </c>
      <c r="K82" s="376"/>
      <c r="L82" s="368"/>
      <c r="M82" s="377"/>
      <c r="N82" s="378"/>
      <c r="O82" s="371"/>
      <c r="P82" s="372"/>
      <c r="Q82" s="383" t="s">
        <v>561</v>
      </c>
      <c r="R82" s="32"/>
    </row>
    <row r="83" spans="1:18" ht="44.25" hidden="1">
      <c r="A83" s="395">
        <v>78</v>
      </c>
      <c r="B83" s="396" t="s">
        <v>16</v>
      </c>
      <c r="C83" s="396" t="s">
        <v>18</v>
      </c>
      <c r="D83" s="396" t="s">
        <v>8</v>
      </c>
      <c r="E83" s="396" t="s">
        <v>57</v>
      </c>
      <c r="F83" s="396"/>
      <c r="G83" s="396"/>
      <c r="H83" s="396"/>
      <c r="I83" s="384" t="s">
        <v>426</v>
      </c>
      <c r="J83" s="382" t="s">
        <v>663</v>
      </c>
      <c r="K83" s="376"/>
      <c r="L83" s="368"/>
      <c r="M83" s="377"/>
      <c r="N83" s="378"/>
      <c r="O83" s="371"/>
      <c r="P83" s="372"/>
      <c r="Q83" s="383" t="s">
        <v>562</v>
      </c>
      <c r="R83" s="32"/>
    </row>
    <row r="84" spans="1:18" ht="58.5">
      <c r="A84" s="395">
        <v>79</v>
      </c>
      <c r="B84" s="396" t="s">
        <v>16</v>
      </c>
      <c r="C84" s="396" t="s">
        <v>18</v>
      </c>
      <c r="D84" s="396" t="s">
        <v>8</v>
      </c>
      <c r="E84" s="396" t="s">
        <v>57</v>
      </c>
      <c r="F84" s="396"/>
      <c r="G84" s="396" t="s">
        <v>57</v>
      </c>
      <c r="H84" s="396"/>
      <c r="I84" s="384" t="s">
        <v>426</v>
      </c>
      <c r="J84" s="382" t="s">
        <v>855</v>
      </c>
      <c r="K84" s="376"/>
      <c r="L84" s="368"/>
      <c r="M84" s="377"/>
      <c r="N84" s="378"/>
      <c r="O84" s="371"/>
      <c r="P84" s="372"/>
      <c r="Q84" s="383" t="s">
        <v>563</v>
      </c>
      <c r="R84" s="32"/>
    </row>
    <row r="85" spans="1:18" ht="72.75" hidden="1">
      <c r="A85" s="395">
        <v>80</v>
      </c>
      <c r="B85" s="396" t="s">
        <v>16</v>
      </c>
      <c r="C85" s="396"/>
      <c r="D85" s="396" t="s">
        <v>8</v>
      </c>
      <c r="E85" s="396"/>
      <c r="F85" s="396"/>
      <c r="G85" s="396"/>
      <c r="H85" s="396"/>
      <c r="I85" s="384" t="s">
        <v>426</v>
      </c>
      <c r="J85" s="382" t="s">
        <v>664</v>
      </c>
      <c r="K85" s="376"/>
      <c r="L85" s="368"/>
      <c r="M85" s="377"/>
      <c r="N85" s="378"/>
      <c r="O85" s="371"/>
      <c r="P85" s="372"/>
      <c r="Q85" s="383" t="s">
        <v>564</v>
      </c>
      <c r="R85" s="32"/>
    </row>
    <row r="86" spans="1:18" ht="158.25">
      <c r="A86" s="395">
        <v>81</v>
      </c>
      <c r="B86" s="396" t="s">
        <v>16</v>
      </c>
      <c r="C86" s="396" t="s">
        <v>18</v>
      </c>
      <c r="D86" s="396" t="s">
        <v>8</v>
      </c>
      <c r="E86" s="396"/>
      <c r="F86" s="396"/>
      <c r="G86" s="396" t="s">
        <v>57</v>
      </c>
      <c r="H86" s="396"/>
      <c r="I86" s="384" t="s">
        <v>426</v>
      </c>
      <c r="J86" s="382" t="s">
        <v>856</v>
      </c>
      <c r="K86" s="397"/>
      <c r="L86" s="368"/>
      <c r="M86" s="377"/>
      <c r="N86" s="378"/>
      <c r="O86" s="371"/>
      <c r="P86" s="372"/>
      <c r="Q86" s="383" t="s">
        <v>565</v>
      </c>
      <c r="R86" s="32"/>
    </row>
    <row r="87" spans="1:18" ht="114.75" hidden="1">
      <c r="A87" s="398">
        <v>82</v>
      </c>
      <c r="B87" s="399" t="s">
        <v>7</v>
      </c>
      <c r="C87" s="399"/>
      <c r="D87" s="399" t="s">
        <v>21</v>
      </c>
      <c r="E87" s="399"/>
      <c r="F87" s="399"/>
      <c r="G87" s="399"/>
      <c r="H87" s="399" t="s">
        <v>57</v>
      </c>
      <c r="I87" s="387" t="s">
        <v>149</v>
      </c>
      <c r="J87" s="382" t="s">
        <v>665</v>
      </c>
      <c r="K87" s="376"/>
      <c r="L87" s="368"/>
      <c r="M87" s="377"/>
      <c r="N87" s="378"/>
      <c r="O87" s="371"/>
      <c r="P87" s="372"/>
      <c r="Q87" s="383" t="s">
        <v>566</v>
      </c>
      <c r="R87" s="33"/>
    </row>
    <row r="88" spans="1:18" ht="86.25" hidden="1">
      <c r="A88" s="398">
        <v>83</v>
      </c>
      <c r="B88" s="399" t="s">
        <v>7</v>
      </c>
      <c r="C88" s="399"/>
      <c r="D88" s="399" t="s">
        <v>21</v>
      </c>
      <c r="E88" s="399"/>
      <c r="F88" s="399"/>
      <c r="G88" s="399"/>
      <c r="H88" s="399"/>
      <c r="I88" s="387" t="s">
        <v>172</v>
      </c>
      <c r="J88" s="382" t="s">
        <v>666</v>
      </c>
      <c r="K88" s="376"/>
      <c r="L88" s="368"/>
      <c r="M88" s="377"/>
      <c r="N88" s="378"/>
      <c r="O88" s="371"/>
      <c r="P88" s="372"/>
      <c r="Q88" s="400" t="s">
        <v>567</v>
      </c>
      <c r="R88" s="33"/>
    </row>
    <row r="89" spans="1:18" ht="57.75" hidden="1">
      <c r="A89" s="398">
        <v>84</v>
      </c>
      <c r="B89" s="399" t="s">
        <v>7</v>
      </c>
      <c r="C89" s="399" t="s">
        <v>19</v>
      </c>
      <c r="D89" s="399" t="s">
        <v>21</v>
      </c>
      <c r="E89" s="399" t="s">
        <v>57</v>
      </c>
      <c r="F89" s="399"/>
      <c r="G89" s="399"/>
      <c r="H89" s="399"/>
      <c r="I89" s="387" t="s">
        <v>172</v>
      </c>
      <c r="J89" s="382" t="s">
        <v>667</v>
      </c>
      <c r="K89" s="376"/>
      <c r="L89" s="368"/>
      <c r="M89" s="377"/>
      <c r="N89" s="378"/>
      <c r="O89" s="371"/>
      <c r="P89" s="372"/>
      <c r="Q89" s="400" t="s">
        <v>568</v>
      </c>
      <c r="R89" s="33"/>
    </row>
    <row r="90" spans="1:18" ht="171.75" hidden="1">
      <c r="A90" s="398">
        <v>85</v>
      </c>
      <c r="B90" s="399" t="s">
        <v>7</v>
      </c>
      <c r="C90" s="399"/>
      <c r="D90" s="399" t="s">
        <v>21</v>
      </c>
      <c r="E90" s="399"/>
      <c r="F90" s="399"/>
      <c r="G90" s="399"/>
      <c r="H90" s="399"/>
      <c r="I90" s="387" t="s">
        <v>172</v>
      </c>
      <c r="J90" s="382" t="s">
        <v>668</v>
      </c>
      <c r="K90" s="376"/>
      <c r="L90" s="368"/>
      <c r="M90" s="377"/>
      <c r="N90" s="378"/>
      <c r="O90" s="371"/>
      <c r="P90" s="372"/>
      <c r="Q90" s="400" t="s">
        <v>569</v>
      </c>
      <c r="R90" s="33"/>
    </row>
    <row r="91" spans="1:18" ht="86.25" hidden="1">
      <c r="A91" s="398">
        <v>86</v>
      </c>
      <c r="B91" s="399" t="s">
        <v>16</v>
      </c>
      <c r="C91" s="399"/>
      <c r="D91" s="399" t="s">
        <v>8</v>
      </c>
      <c r="E91" s="399"/>
      <c r="F91" s="399" t="s">
        <v>57</v>
      </c>
      <c r="G91" s="399"/>
      <c r="H91" s="399"/>
      <c r="I91" s="387" t="s">
        <v>172</v>
      </c>
      <c r="J91" s="382" t="s">
        <v>669</v>
      </c>
      <c r="K91" s="376"/>
      <c r="L91" s="368"/>
      <c r="M91" s="377"/>
      <c r="N91" s="378"/>
      <c r="O91" s="371"/>
      <c r="P91" s="372"/>
      <c r="Q91" s="400" t="s">
        <v>570</v>
      </c>
      <c r="R91" s="33"/>
    </row>
    <row r="92" spans="1:18" ht="58.5" hidden="1">
      <c r="A92" s="398">
        <v>87</v>
      </c>
      <c r="B92" s="399" t="s">
        <v>16</v>
      </c>
      <c r="C92" s="399"/>
      <c r="D92" s="399" t="s">
        <v>8</v>
      </c>
      <c r="E92" s="399"/>
      <c r="F92" s="399"/>
      <c r="G92" s="399"/>
      <c r="H92" s="399"/>
      <c r="I92" s="387" t="s">
        <v>172</v>
      </c>
      <c r="J92" s="382" t="s">
        <v>670</v>
      </c>
      <c r="K92" s="376"/>
      <c r="L92" s="368"/>
      <c r="M92" s="377"/>
      <c r="N92" s="378"/>
      <c r="O92" s="371"/>
      <c r="P92" s="372"/>
      <c r="Q92" s="400" t="s">
        <v>571</v>
      </c>
      <c r="R92" s="33"/>
    </row>
    <row r="93" spans="1:18" ht="69.75" hidden="1" customHeight="1">
      <c r="A93" s="398">
        <v>88</v>
      </c>
      <c r="B93" s="399" t="s">
        <v>16</v>
      </c>
      <c r="C93" s="399"/>
      <c r="D93" s="399" t="s">
        <v>8</v>
      </c>
      <c r="E93" s="399"/>
      <c r="F93" s="399"/>
      <c r="G93" s="399"/>
      <c r="H93" s="399"/>
      <c r="I93" s="387" t="s">
        <v>172</v>
      </c>
      <c r="J93" s="382" t="s">
        <v>890</v>
      </c>
      <c r="K93" s="376"/>
      <c r="L93" s="368"/>
      <c r="M93" s="377"/>
      <c r="N93" s="378"/>
      <c r="O93" s="371"/>
      <c r="P93" s="372"/>
      <c r="Q93" s="400" t="s">
        <v>572</v>
      </c>
      <c r="R93" s="33"/>
    </row>
    <row r="94" spans="1:18" ht="115.5" hidden="1">
      <c r="A94" s="398">
        <v>89</v>
      </c>
      <c r="B94" s="399" t="s">
        <v>7</v>
      </c>
      <c r="C94" s="399"/>
      <c r="D94" s="399" t="s">
        <v>21</v>
      </c>
      <c r="E94" s="399"/>
      <c r="F94" s="399"/>
      <c r="G94" s="399"/>
      <c r="H94" s="399" t="s">
        <v>57</v>
      </c>
      <c r="I94" s="381" t="s">
        <v>157</v>
      </c>
      <c r="J94" s="382" t="s">
        <v>830</v>
      </c>
      <c r="K94" s="376"/>
      <c r="L94" s="368"/>
      <c r="M94" s="377"/>
      <c r="N94" s="378"/>
      <c r="O94" s="371"/>
      <c r="P94" s="372"/>
      <c r="Q94" s="383" t="s">
        <v>573</v>
      </c>
      <c r="R94" s="33"/>
    </row>
    <row r="95" spans="1:18" ht="87" hidden="1">
      <c r="A95" s="398">
        <v>90</v>
      </c>
      <c r="B95" s="399" t="s">
        <v>7</v>
      </c>
      <c r="C95" s="399"/>
      <c r="D95" s="399" t="s">
        <v>21</v>
      </c>
      <c r="E95" s="399"/>
      <c r="F95" s="399"/>
      <c r="G95" s="399"/>
      <c r="H95" s="399"/>
      <c r="I95" s="381" t="s">
        <v>173</v>
      </c>
      <c r="J95" s="382" t="s">
        <v>671</v>
      </c>
      <c r="K95" s="376"/>
      <c r="L95" s="368"/>
      <c r="M95" s="377"/>
      <c r="N95" s="378"/>
      <c r="O95" s="371"/>
      <c r="P95" s="372"/>
      <c r="Q95" s="383" t="s">
        <v>574</v>
      </c>
      <c r="R95" s="33"/>
    </row>
    <row r="96" spans="1:18" ht="58.5" hidden="1">
      <c r="A96" s="398">
        <v>91</v>
      </c>
      <c r="B96" s="399" t="s">
        <v>7</v>
      </c>
      <c r="C96" s="399"/>
      <c r="D96" s="399" t="s">
        <v>21</v>
      </c>
      <c r="E96" s="399"/>
      <c r="F96" s="399"/>
      <c r="G96" s="399"/>
      <c r="H96" s="399"/>
      <c r="I96" s="381" t="s">
        <v>173</v>
      </c>
      <c r="J96" s="382" t="s">
        <v>672</v>
      </c>
      <c r="K96" s="376"/>
      <c r="L96" s="368"/>
      <c r="M96" s="377"/>
      <c r="N96" s="378"/>
      <c r="O96" s="371"/>
      <c r="P96" s="372"/>
      <c r="Q96" s="383" t="s">
        <v>575</v>
      </c>
      <c r="R96" s="33"/>
    </row>
    <row r="97" spans="1:18" ht="58.5" hidden="1">
      <c r="A97" s="398">
        <v>92</v>
      </c>
      <c r="B97" s="399" t="s">
        <v>7</v>
      </c>
      <c r="C97" s="399"/>
      <c r="D97" s="399" t="s">
        <v>21</v>
      </c>
      <c r="E97" s="399"/>
      <c r="F97" s="399"/>
      <c r="G97" s="399"/>
      <c r="H97" s="399"/>
      <c r="I97" s="381" t="s">
        <v>173</v>
      </c>
      <c r="J97" s="382" t="s">
        <v>673</v>
      </c>
      <c r="K97" s="376"/>
      <c r="L97" s="368"/>
      <c r="M97" s="377"/>
      <c r="N97" s="378"/>
      <c r="O97" s="371"/>
      <c r="P97" s="372"/>
      <c r="Q97" s="383" t="s">
        <v>576</v>
      </c>
      <c r="R97" s="33"/>
    </row>
    <row r="98" spans="1:18" ht="43.5" hidden="1">
      <c r="A98" s="398">
        <v>93</v>
      </c>
      <c r="B98" s="399" t="s">
        <v>16</v>
      </c>
      <c r="C98" s="399"/>
      <c r="D98" s="399" t="s">
        <v>21</v>
      </c>
      <c r="E98" s="399"/>
      <c r="F98" s="399"/>
      <c r="G98" s="399"/>
      <c r="H98" s="399"/>
      <c r="I98" s="381" t="s">
        <v>173</v>
      </c>
      <c r="J98" s="382" t="s">
        <v>831</v>
      </c>
      <c r="K98" s="376"/>
      <c r="L98" s="368"/>
      <c r="M98" s="377"/>
      <c r="N98" s="378"/>
      <c r="O98" s="371"/>
      <c r="P98" s="372"/>
      <c r="Q98" s="383" t="s">
        <v>577</v>
      </c>
      <c r="R98" s="33"/>
    </row>
    <row r="99" spans="1:18" ht="58.5" hidden="1">
      <c r="A99" s="398">
        <v>94</v>
      </c>
      <c r="B99" s="399" t="s">
        <v>16</v>
      </c>
      <c r="C99" s="399"/>
      <c r="D99" s="399" t="s">
        <v>8</v>
      </c>
      <c r="E99" s="399"/>
      <c r="F99" s="399" t="s">
        <v>57</v>
      </c>
      <c r="G99" s="399"/>
      <c r="H99" s="399"/>
      <c r="I99" s="381" t="s">
        <v>173</v>
      </c>
      <c r="J99" s="382" t="s">
        <v>674</v>
      </c>
      <c r="K99" s="376"/>
      <c r="L99" s="368"/>
      <c r="M99" s="377"/>
      <c r="N99" s="378"/>
      <c r="O99" s="371"/>
      <c r="P99" s="372"/>
      <c r="Q99" s="383" t="s">
        <v>578</v>
      </c>
      <c r="R99" s="33"/>
    </row>
    <row r="100" spans="1:18" ht="58.5" hidden="1">
      <c r="A100" s="398">
        <v>95</v>
      </c>
      <c r="B100" s="399" t="s">
        <v>16</v>
      </c>
      <c r="C100" s="399"/>
      <c r="D100" s="399" t="s">
        <v>8</v>
      </c>
      <c r="E100" s="399"/>
      <c r="F100" s="399"/>
      <c r="G100" s="399"/>
      <c r="H100" s="399" t="s">
        <v>57</v>
      </c>
      <c r="I100" s="381" t="s">
        <v>173</v>
      </c>
      <c r="J100" s="382" t="s">
        <v>675</v>
      </c>
      <c r="K100" s="376"/>
      <c r="L100" s="368"/>
      <c r="M100" s="377"/>
      <c r="N100" s="378"/>
      <c r="O100" s="371"/>
      <c r="P100" s="372"/>
      <c r="Q100" s="383" t="s">
        <v>579</v>
      </c>
      <c r="R100" s="33"/>
    </row>
    <row r="101" spans="1:18" ht="102" hidden="1" customHeight="1">
      <c r="A101" s="398">
        <v>96</v>
      </c>
      <c r="B101" s="399" t="s">
        <v>7</v>
      </c>
      <c r="C101" s="399" t="s">
        <v>18</v>
      </c>
      <c r="D101" s="399" t="s">
        <v>21</v>
      </c>
      <c r="E101" s="399" t="s">
        <v>57</v>
      </c>
      <c r="F101" s="399"/>
      <c r="G101" s="399"/>
      <c r="H101" s="399"/>
      <c r="I101" s="384" t="s">
        <v>210</v>
      </c>
      <c r="J101" s="382" t="s">
        <v>889</v>
      </c>
      <c r="K101" s="376"/>
      <c r="L101" s="368"/>
      <c r="M101" s="377"/>
      <c r="N101" s="378"/>
      <c r="O101" s="371"/>
      <c r="P101" s="372"/>
      <c r="Q101" s="383" t="s">
        <v>580</v>
      </c>
      <c r="R101" s="33"/>
    </row>
    <row r="102" spans="1:18" ht="75.75" hidden="1" customHeight="1">
      <c r="A102" s="398">
        <v>97</v>
      </c>
      <c r="B102" s="399" t="s">
        <v>16</v>
      </c>
      <c r="C102" s="399" t="s">
        <v>18</v>
      </c>
      <c r="D102" s="399" t="s">
        <v>8</v>
      </c>
      <c r="E102" s="399" t="s">
        <v>57</v>
      </c>
      <c r="F102" s="399"/>
      <c r="G102" s="399"/>
      <c r="H102" s="399"/>
      <c r="I102" s="384" t="s">
        <v>211</v>
      </c>
      <c r="J102" s="382" t="s">
        <v>888</v>
      </c>
      <c r="K102" s="376"/>
      <c r="L102" s="368"/>
      <c r="M102" s="377"/>
      <c r="N102" s="378"/>
      <c r="O102" s="371"/>
      <c r="P102" s="372"/>
      <c r="Q102" s="383" t="s">
        <v>581</v>
      </c>
      <c r="R102" s="33"/>
    </row>
    <row r="103" spans="1:18" ht="58.5" hidden="1">
      <c r="A103" s="398">
        <v>98</v>
      </c>
      <c r="B103" s="399" t="s">
        <v>16</v>
      </c>
      <c r="C103" s="399" t="s">
        <v>18</v>
      </c>
      <c r="D103" s="399" t="s">
        <v>21</v>
      </c>
      <c r="E103" s="399" t="s">
        <v>57</v>
      </c>
      <c r="F103" s="399"/>
      <c r="G103" s="399"/>
      <c r="H103" s="399"/>
      <c r="I103" s="384" t="s">
        <v>211</v>
      </c>
      <c r="J103" s="382" t="s">
        <v>676</v>
      </c>
      <c r="K103" s="376"/>
      <c r="L103" s="368"/>
      <c r="M103" s="377"/>
      <c r="N103" s="378"/>
      <c r="O103" s="371"/>
      <c r="P103" s="372"/>
      <c r="Q103" s="383" t="s">
        <v>582</v>
      </c>
      <c r="R103" s="33"/>
    </row>
    <row r="104" spans="1:18" ht="44.25" hidden="1">
      <c r="A104" s="398">
        <v>99</v>
      </c>
      <c r="B104" s="399" t="s">
        <v>16</v>
      </c>
      <c r="C104" s="399" t="s">
        <v>18</v>
      </c>
      <c r="D104" s="399" t="s">
        <v>8</v>
      </c>
      <c r="E104" s="399"/>
      <c r="F104" s="399"/>
      <c r="G104" s="399"/>
      <c r="H104" s="399"/>
      <c r="I104" s="384" t="s">
        <v>211</v>
      </c>
      <c r="J104" s="382" t="s">
        <v>677</v>
      </c>
      <c r="K104" s="376"/>
      <c r="L104" s="368"/>
      <c r="M104" s="377"/>
      <c r="N104" s="378"/>
      <c r="O104" s="371"/>
      <c r="P104" s="372"/>
      <c r="Q104" s="383" t="s">
        <v>583</v>
      </c>
      <c r="R104" s="33"/>
    </row>
    <row r="105" spans="1:18" ht="77.25" customHeight="1">
      <c r="A105" s="398">
        <v>100</v>
      </c>
      <c r="B105" s="399" t="s">
        <v>16</v>
      </c>
      <c r="C105" s="399" t="s">
        <v>18</v>
      </c>
      <c r="D105" s="399" t="s">
        <v>8</v>
      </c>
      <c r="E105" s="399"/>
      <c r="F105" s="399"/>
      <c r="G105" s="399" t="s">
        <v>57</v>
      </c>
      <c r="H105" s="399" t="s">
        <v>57</v>
      </c>
      <c r="I105" s="384" t="s">
        <v>211</v>
      </c>
      <c r="J105" s="382" t="s">
        <v>874</v>
      </c>
      <c r="K105" s="397"/>
      <c r="L105" s="368"/>
      <c r="M105" s="377"/>
      <c r="N105" s="378"/>
      <c r="O105" s="371"/>
      <c r="P105" s="372"/>
      <c r="Q105" s="383" t="s">
        <v>584</v>
      </c>
      <c r="R105" s="33"/>
    </row>
  </sheetData>
  <sheetProtection formatCells="0" formatColumns="0" formatRows="0" autoFilter="0" pivotTables="0"/>
  <autoFilter ref="A5:Q105" xr:uid="{00000000-0009-0000-0000-000001000000}">
    <filterColumn colId="6">
      <customFilters>
        <customFilter operator="notEqual" val=" "/>
      </customFilters>
    </filterColumn>
    <sortState ref="A6:T105">
      <sortCondition ref="A5"/>
    </sortState>
  </autoFilter>
  <mergeCells count="1">
    <mergeCell ref="N2:Q3"/>
  </mergeCells>
  <conditionalFormatting sqref="K6:L105">
    <cfRule type="containsText" dxfId="5" priority="5" operator="containsText" text="No">
      <formula>NOT(ISERROR(SEARCH("No",K6)))</formula>
    </cfRule>
    <cfRule type="containsText" dxfId="4" priority="6" operator="containsText" text="Yes">
      <formula>NOT(ISERROR(SEARCH("Yes",K6)))</formula>
    </cfRule>
  </conditionalFormatting>
  <conditionalFormatting sqref="M6:M105">
    <cfRule type="cellIs" dxfId="3" priority="2" operator="equal">
      <formula>3</formula>
    </cfRule>
    <cfRule type="cellIs" dxfId="2" priority="3" operator="equal">
      <formula>2</formula>
    </cfRule>
    <cfRule type="cellIs" dxfId="1" priority="4" operator="equal">
      <formula>1</formula>
    </cfRule>
  </conditionalFormatting>
  <conditionalFormatting sqref="O6:O105">
    <cfRule type="expression" dxfId="0" priority="1">
      <formula>AND(TODAY()-O6&gt;1, L6&lt;&gt;"Yes")</formula>
    </cfRule>
  </conditionalFormatting>
  <dataValidations count="7">
    <dataValidation allowBlank="1" sqref="I11 J6:J11 N6:P105 Q6:Q37 Q39:Q105" xr:uid="{00000000-0002-0000-0100-000000000000}"/>
    <dataValidation type="list" allowBlank="1" sqref="K6:L13 K15:L16 K18:L18 K59:K77 K37:K54 L70:L71 L73:L76 K78:L79 K87:K104 L38:L54 K56:L58 L60:L63 L65:L67 L82:L105 K82:K85 K20:L36" xr:uid="{00000000-0002-0000-0100-000001000000}">
      <formula1>"Yes,No"</formula1>
    </dataValidation>
    <dataValidation type="list" allowBlank="1" sqref="M6:M105" xr:uid="{00000000-0002-0000-0100-000002000000}">
      <formula1>"1,2,3"</formula1>
    </dataValidation>
    <dataValidation type="list" allowBlank="1" sqref="K14" xr:uid="{00000000-0002-0000-0100-000003000000}">
      <formula1>"Yes,No, NA"</formula1>
    </dataValidation>
    <dataValidation type="list" allowBlank="1" sqref="L14 K17:L17 K19:L19 K80:L81 K55:L55 L37 L59 L64 L72 L68:L69 L77" xr:uid="{00000000-0002-0000-0100-000004000000}">
      <formula1>"Yes,No,NA"</formula1>
    </dataValidation>
    <dataValidation type="list" allowBlank="1" sqref="K86" xr:uid="{00000000-0002-0000-0100-000005000000}">
      <formula1>"1, 2, 3, No"</formula1>
    </dataValidation>
    <dataValidation type="list" allowBlank="1" sqref="K105" xr:uid="{00000000-0002-0000-0100-000006000000}">
      <formula1>"1, 2, No"</formula1>
    </dataValidation>
  </dataValidations>
  <hyperlinks>
    <hyperlink ref="Q6" location="_TC01" display="_TC01" xr:uid="{00000000-0004-0000-0100-000000000000}"/>
    <hyperlink ref="Q7" location="_TC02" display="_TC02" xr:uid="{00000000-0004-0000-0100-000001000000}"/>
    <hyperlink ref="Q8" location="_TC03" display="_TC03" xr:uid="{00000000-0004-0000-0100-000002000000}"/>
    <hyperlink ref="Q9" location="_TC04" display="_TC04" xr:uid="{00000000-0004-0000-0100-000003000000}"/>
    <hyperlink ref="Q10" location="_TC05" display="_TC05" xr:uid="{00000000-0004-0000-0100-000004000000}"/>
    <hyperlink ref="Q11" location="_TC06" display="_TC06" xr:uid="{00000000-0004-0000-0100-000005000000}"/>
    <hyperlink ref="Q12" location="_TC07" display="_TC07" xr:uid="{00000000-0004-0000-0100-000006000000}"/>
    <hyperlink ref="Q13" location="_TC08" display="_TC08" xr:uid="{00000000-0004-0000-0100-000007000000}"/>
    <hyperlink ref="Q14" location="_TC09" display="_TC09" xr:uid="{00000000-0004-0000-0100-000008000000}"/>
    <hyperlink ref="Q15" location="_KM01" display="_KM01" xr:uid="{00000000-0004-0000-0100-000009000000}"/>
    <hyperlink ref="Q16" location="_KM02" display="_KM02" xr:uid="{00000000-0004-0000-0100-00000A000000}"/>
    <hyperlink ref="Q17" location="_KM03" display="_KM03" xr:uid="{00000000-0004-0000-0100-00000B000000}"/>
    <hyperlink ref="Q18" location="_KM04" display="_KM04" xr:uid="{00000000-0004-0000-0100-00000C000000}"/>
    <hyperlink ref="Q19" location="_KM05" display="_KM05" xr:uid="{00000000-0004-0000-0100-00000D000000}"/>
    <hyperlink ref="Q20" location="_KM06" display="_KM06" xr:uid="{00000000-0004-0000-0100-00000E000000}"/>
    <hyperlink ref="Q21" location="_KM07" display="_KM07" xr:uid="{00000000-0004-0000-0100-00000F000000}"/>
    <hyperlink ref="Q22" location="_KM08" display="_KM08" xr:uid="{00000000-0004-0000-0100-000010000000}"/>
    <hyperlink ref="Q23" location="_KM09" display="_KM09" xr:uid="{00000000-0004-0000-0100-000011000000}"/>
    <hyperlink ref="Q24" location="_KM10" display="_KM10" xr:uid="{00000000-0004-0000-0100-000012000000}"/>
    <hyperlink ref="Q25" location="_KM11" display="_KM11" xr:uid="{00000000-0004-0000-0100-000013000000}"/>
    <hyperlink ref="Q26" location="_KM12" display="_KM12" xr:uid="{00000000-0004-0000-0100-000014000000}"/>
    <hyperlink ref="Q27" location="_KM13" display="_KM13" xr:uid="{00000000-0004-0000-0100-000015000000}"/>
    <hyperlink ref="Q28" location="_KM14" display="_KM14" xr:uid="{00000000-0004-0000-0100-000016000000}"/>
    <hyperlink ref="Q29" location="_KM15" display="_KM15" xr:uid="{00000000-0004-0000-0100-000017000000}"/>
    <hyperlink ref="Q30" location="_KM16" display="_KM16" xr:uid="{00000000-0004-0000-0100-000018000000}"/>
    <hyperlink ref="Q31" location="_KM17" display="_KM17" xr:uid="{00000000-0004-0000-0100-000019000000}"/>
    <hyperlink ref="Q32" location="_KM18" display="_KM18" xr:uid="{00000000-0004-0000-0100-00001A000000}"/>
    <hyperlink ref="Q33" location="_KM19" display="_KM19" xr:uid="{00000000-0004-0000-0100-00001B000000}"/>
    <hyperlink ref="Q34" location="_KM20" display="_KM20" xr:uid="{00000000-0004-0000-0100-00001C000000}"/>
    <hyperlink ref="Q35" location="_KM21" display="_KM21" xr:uid="{00000000-0004-0000-0100-00001D000000}"/>
    <hyperlink ref="Q36" location="_km22" display="_km22" xr:uid="{00000000-0004-0000-0100-00001E000000}"/>
    <hyperlink ref="Q37" location="_KM23" display="_KM23" xr:uid="{00000000-0004-0000-0100-00001F000000}"/>
    <hyperlink ref="Q39" location="_KM25" display="_KM25" xr:uid="{00000000-0004-0000-0100-000020000000}"/>
    <hyperlink ref="Q38" location="_KM24" display="_KM24" xr:uid="{00000000-0004-0000-0100-000021000000}"/>
    <hyperlink ref="Q40" location="_KM26" display="_KM26" xr:uid="{00000000-0004-0000-0100-000022000000}"/>
    <hyperlink ref="Q41" location="_KM27" display="_KM27" xr:uid="{00000000-0004-0000-0100-000023000000}"/>
    <hyperlink ref="Q42" location="_KM28" display="_KM28" xr:uid="{00000000-0004-0000-0100-000024000000}"/>
    <hyperlink ref="Q43" location="_AC01" display="_AC01" xr:uid="{00000000-0004-0000-0100-000025000000}"/>
    <hyperlink ref="Q44" location="_AC02" display="_AC02" xr:uid="{00000000-0004-0000-0100-000026000000}"/>
    <hyperlink ref="Q45" location="_AC03" display="_AC03" xr:uid="{00000000-0004-0000-0100-000027000000}"/>
    <hyperlink ref="Q46" location="_AC04" display="_AC04" xr:uid="{00000000-0004-0000-0100-000028000000}"/>
    <hyperlink ref="Q47" location="_AC05" display="_AC05" xr:uid="{00000000-0004-0000-0100-000029000000}"/>
    <hyperlink ref="Q48" location="_AC06" display="_AC06" xr:uid="{00000000-0004-0000-0100-00002A000000}"/>
    <hyperlink ref="Q49" location="_AC07" display="_AC07" xr:uid="{00000000-0004-0000-0100-00002B000000}"/>
    <hyperlink ref="Q50" location="_AC08" display="_AC08" xr:uid="{00000000-0004-0000-0100-00002C000000}"/>
    <hyperlink ref="Q51" location="_AC09" display="_AC09" xr:uid="{00000000-0004-0000-0100-00002D000000}"/>
    <hyperlink ref="Q52" location="_AC10" display="_AC10" xr:uid="{00000000-0004-0000-0100-00002E000000}"/>
    <hyperlink ref="Q53" location="_AC11" display="_AC11" xr:uid="{00000000-0004-0000-0100-00002F000000}"/>
    <hyperlink ref="Q54" location="_AC12" display="_AC12" xr:uid="{00000000-0004-0000-0100-000030000000}"/>
    <hyperlink ref="Q55" location="_AC13" display="_AC13" xr:uid="{00000000-0004-0000-0100-000031000000}"/>
    <hyperlink ref="Q56" location="_AC14" display="_AC14" xr:uid="{00000000-0004-0000-0100-000032000000}"/>
    <hyperlink ref="Q57" location="_CM01" display="_CM01" xr:uid="{00000000-0004-0000-0100-000033000000}"/>
    <hyperlink ref="Q58" location="_CM02" display="_CM02" xr:uid="{00000000-0004-0000-0100-000034000000}"/>
    <hyperlink ref="Q59" location="_CM03" display="_CM03" xr:uid="{00000000-0004-0000-0100-000035000000}"/>
    <hyperlink ref="Q60" location="_CM04" display="_CM04" xr:uid="{00000000-0004-0000-0100-000036000000}"/>
    <hyperlink ref="Q61" location="_CM05" display="_CM05" xr:uid="{00000000-0004-0000-0100-000037000000}"/>
    <hyperlink ref="Q62" location="_CM06" display="_CM06" xr:uid="{00000000-0004-0000-0100-000038000000}"/>
    <hyperlink ref="Q63" location="_CM07" display="_CM07" xr:uid="{00000000-0004-0000-0100-000039000000}"/>
    <hyperlink ref="Q64" location="_CM08" display="_CM08" xr:uid="{00000000-0004-0000-0100-00003A000000}"/>
    <hyperlink ref="Q65" location="_CM09" display="_CM09" xr:uid="{00000000-0004-0000-0100-00003B000000}"/>
    <hyperlink ref="Q66" location="_CC01" display="_CC01" xr:uid="{00000000-0004-0000-0100-00003C000000}"/>
    <hyperlink ref="Q67" location="_CC02" display="_CC02" xr:uid="{00000000-0004-0000-0100-00003D000000}"/>
    <hyperlink ref="Q68" location="_CC03" display="_CC03" xr:uid="{00000000-0004-0000-0100-00003E000000}"/>
    <hyperlink ref="Q69" location="_CC04" display="_CC04" xr:uid="{00000000-0004-0000-0100-00003F000000}"/>
    <hyperlink ref="Q70" location="_CC05" display="_CC05" xr:uid="{00000000-0004-0000-0100-000040000000}"/>
    <hyperlink ref="Q71" location="_CC06" display="_CC06" xr:uid="{00000000-0004-0000-0100-000041000000}"/>
    <hyperlink ref="Q72" location="_CC07" display="_CC07" xr:uid="{00000000-0004-0000-0100-000042000000}"/>
    <hyperlink ref="Q73" location="_CC08" display="_CC08" xr:uid="{00000000-0004-0000-0100-000043000000}"/>
    <hyperlink ref="Q74" location="_CC09" display="_CC09" xr:uid="{00000000-0004-0000-0100-000044000000}"/>
    <hyperlink ref="Q75" location="_CC10" display="_CC10" xr:uid="{00000000-0004-0000-0100-000045000000}"/>
    <hyperlink ref="Q76" location="_CC11" display="_CC11" xr:uid="{00000000-0004-0000-0100-000046000000}"/>
    <hyperlink ref="Q77" location="_CC12" display="_CC12" xr:uid="{00000000-0004-0000-0100-000047000000}"/>
    <hyperlink ref="Q78" location="_CC13" display="_CC13" xr:uid="{00000000-0004-0000-0100-000048000000}"/>
    <hyperlink ref="Q79" location="_CC14" display="_CC14" xr:uid="{00000000-0004-0000-0100-000049000000}"/>
    <hyperlink ref="Q80" location="_CC15" display="_CC15" xr:uid="{00000000-0004-0000-0100-00004A000000}"/>
    <hyperlink ref="Q81" location="_CC16" display="_CC16" xr:uid="{00000000-0004-0000-0100-00004B000000}"/>
    <hyperlink ref="Q82" location="_CC17" display="_CC17" xr:uid="{00000000-0004-0000-0100-00004C000000}"/>
    <hyperlink ref="Q83" location="_CC18" display="_CC18" xr:uid="{00000000-0004-0000-0100-00004D000000}"/>
    <hyperlink ref="Q84" location="_CC19" display="_CC19" xr:uid="{00000000-0004-0000-0100-00004E000000}"/>
    <hyperlink ref="Q85" location="_CC20" display="_CC20" xr:uid="{00000000-0004-0000-0100-00004F000000}"/>
    <hyperlink ref="Q86" location="_CC21" display="_CC21" xr:uid="{00000000-0004-0000-0100-000050000000}"/>
    <hyperlink ref="Q87" location="_QI01" display="_QI01" xr:uid="{00000000-0004-0000-0100-000051000000}"/>
    <hyperlink ref="Q88" location="_QI02" display="_QI02" xr:uid="{00000000-0004-0000-0100-000052000000}"/>
    <hyperlink ref="Q89" location="_QI03" display="_QI03" xr:uid="{00000000-0004-0000-0100-000053000000}"/>
    <hyperlink ref="Q90" location="_QI04" display="_QI04" xr:uid="{00000000-0004-0000-0100-000054000000}"/>
    <hyperlink ref="Q91" location="_QI05" display="_QI05" xr:uid="{00000000-0004-0000-0100-000055000000}"/>
    <hyperlink ref="Q92" location="_QI06" display="_QI06" xr:uid="{00000000-0004-0000-0100-000056000000}"/>
    <hyperlink ref="Q93" location="_QI07" display="_QI07" xr:uid="{00000000-0004-0000-0100-000057000000}"/>
    <hyperlink ref="Q94" location="_QI08" display="_QI08" xr:uid="{00000000-0004-0000-0100-000058000000}"/>
    <hyperlink ref="Q95" location="_QI09" display="_QI09" xr:uid="{00000000-0004-0000-0100-000059000000}"/>
    <hyperlink ref="Q96" location="_QI10" display="_QI10" xr:uid="{00000000-0004-0000-0100-00005A000000}"/>
    <hyperlink ref="Q97" location="_QI11" display="_QI11" xr:uid="{00000000-0004-0000-0100-00005B000000}"/>
    <hyperlink ref="Q98" location="_QI12" display="_QI12" xr:uid="{00000000-0004-0000-0100-00005C000000}"/>
    <hyperlink ref="Q99" location="_QI13" display="_QI13" xr:uid="{00000000-0004-0000-0100-00005D000000}"/>
    <hyperlink ref="Q100" location="_QI14" display="_QI14" xr:uid="{00000000-0004-0000-0100-00005E000000}"/>
    <hyperlink ref="Q101" location="_QI15" display="_QI15" xr:uid="{00000000-0004-0000-0100-00005F000000}"/>
    <hyperlink ref="Q102" location="_QI16" display="_QI16" xr:uid="{00000000-0004-0000-0100-000060000000}"/>
    <hyperlink ref="Q103" location="_QI17" display="_QI17" xr:uid="{00000000-0004-0000-0100-000061000000}"/>
    <hyperlink ref="Q104" location="_QI18" display="_QI18" xr:uid="{00000000-0004-0000-0100-000062000000}"/>
    <hyperlink ref="Q105" location="_QI19" display="_QI19" xr:uid="{00000000-0004-0000-0100-000063000000}"/>
  </hyperlinks>
  <pageMargins left="0.7" right="0.7" top="0.5" bottom="0.75" header="0.05" footer="0.3"/>
  <pageSetup scale="36" fitToHeight="0" orientation="portrait" r:id="rId1"/>
  <headerFooter>
    <oddFooter>&amp;LSource: NCQA Standards V2 9/30/2017
Tool updated by Qualis Health, Dec 21, 2017&amp;CNOTE: The score you obtain using this tool does 
 Not guarantee receipt of that same score from NCQA&amp;RPage &amp;P of &amp;N -
 &amp;D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2" tint="-0.749992370372631"/>
    <pageSetUpPr fitToPage="1"/>
  </sheetPr>
  <dimension ref="A1:H175"/>
  <sheetViews>
    <sheetView showGridLines="0" view="pageLayout" topLeftCell="D104" zoomScaleNormal="100" workbookViewId="0">
      <selection activeCell="D105" sqref="D105"/>
    </sheetView>
  </sheetViews>
  <sheetFormatPr defaultColWidth="40.85546875" defaultRowHeight="12.75"/>
  <cols>
    <col min="1" max="1" width="3.85546875" style="3" customWidth="1"/>
    <col min="2" max="2" width="20.140625" style="3" customWidth="1"/>
    <col min="3" max="3" width="45.5703125" style="3" customWidth="1"/>
    <col min="4" max="4" width="159.28515625" style="3" customWidth="1"/>
    <col min="5" max="5" width="7.28515625" style="3" customWidth="1"/>
    <col min="6" max="6" width="6.42578125" style="3" customWidth="1"/>
    <col min="7" max="7" width="13.140625" style="3" customWidth="1"/>
    <col min="8" max="8" width="4.28515625" style="3" customWidth="1"/>
    <col min="9" max="16384" width="40.85546875" style="3"/>
  </cols>
  <sheetData>
    <row r="1" spans="1:8" ht="18">
      <c r="B1" s="659" t="s">
        <v>44</v>
      </c>
      <c r="C1" s="659"/>
      <c r="D1" s="659"/>
      <c r="E1" s="659"/>
      <c r="F1" s="659"/>
      <c r="G1" s="659"/>
    </row>
    <row r="2" spans="1:8" ht="20.25">
      <c r="B2" s="351" t="s">
        <v>11</v>
      </c>
      <c r="C2" s="351" t="s">
        <v>12</v>
      </c>
      <c r="D2" s="351" t="s">
        <v>45</v>
      </c>
      <c r="E2" s="660" t="s">
        <v>23</v>
      </c>
      <c r="F2" s="660"/>
      <c r="G2" s="660"/>
    </row>
    <row r="3" spans="1:8" s="139" customFormat="1" ht="18">
      <c r="A3" s="350"/>
      <c r="B3" s="663" t="s">
        <v>482</v>
      </c>
      <c r="C3" s="664"/>
      <c r="D3" s="664"/>
      <c r="E3" s="664"/>
      <c r="F3" s="664"/>
      <c r="G3" s="665"/>
      <c r="H3" s="350"/>
    </row>
    <row r="4" spans="1:8" ht="14.25">
      <c r="A4" s="350"/>
      <c r="B4" s="666" t="s">
        <v>28</v>
      </c>
      <c r="C4" s="667"/>
      <c r="D4" s="667"/>
      <c r="E4" s="667"/>
      <c r="F4" s="667"/>
      <c r="G4" s="668"/>
      <c r="H4" s="350"/>
    </row>
    <row r="5" spans="1:8" ht="84.75" customHeight="1">
      <c r="A5" s="350" t="s">
        <v>845</v>
      </c>
      <c r="B5" s="662" t="s">
        <v>29</v>
      </c>
      <c r="C5" s="401" t="s">
        <v>14</v>
      </c>
      <c r="D5" s="401" t="s">
        <v>876</v>
      </c>
      <c r="E5" s="661" t="s">
        <v>680</v>
      </c>
      <c r="F5" s="661"/>
      <c r="G5" s="661"/>
      <c r="H5" s="350"/>
    </row>
    <row r="6" spans="1:8" ht="57">
      <c r="A6" s="350"/>
      <c r="B6" s="662"/>
      <c r="C6" s="401" t="s">
        <v>306</v>
      </c>
      <c r="D6" s="401" t="s">
        <v>877</v>
      </c>
      <c r="E6" s="661" t="s">
        <v>681</v>
      </c>
      <c r="F6" s="661"/>
      <c r="G6" s="661"/>
      <c r="H6" s="350"/>
    </row>
    <row r="7" spans="1:8" ht="57">
      <c r="A7" s="350"/>
      <c r="B7" s="662"/>
      <c r="C7" s="401" t="s">
        <v>307</v>
      </c>
      <c r="D7" s="401" t="s">
        <v>878</v>
      </c>
      <c r="E7" s="661" t="s">
        <v>24</v>
      </c>
      <c r="F7" s="661"/>
      <c r="G7" s="661"/>
      <c r="H7" s="350"/>
    </row>
    <row r="8" spans="1:8" ht="57">
      <c r="A8" s="350"/>
      <c r="B8" s="662"/>
      <c r="C8" s="401" t="s">
        <v>46</v>
      </c>
      <c r="D8" s="401" t="s">
        <v>879</v>
      </c>
      <c r="E8" s="661" t="s">
        <v>682</v>
      </c>
      <c r="F8" s="661"/>
      <c r="G8" s="661"/>
      <c r="H8" s="350"/>
    </row>
    <row r="9" spans="1:8" ht="42.75">
      <c r="A9" s="350"/>
      <c r="B9" s="662"/>
      <c r="C9" s="401" t="s">
        <v>521</v>
      </c>
      <c r="D9" s="401" t="s">
        <v>880</v>
      </c>
      <c r="E9" s="661" t="s">
        <v>25</v>
      </c>
      <c r="F9" s="661"/>
      <c r="G9" s="661"/>
      <c r="H9" s="350"/>
    </row>
    <row r="10" spans="1:8" ht="71.25">
      <c r="A10" s="350"/>
      <c r="B10" s="670" t="s">
        <v>315</v>
      </c>
      <c r="C10" s="402" t="s">
        <v>308</v>
      </c>
      <c r="D10" s="402" t="s">
        <v>317</v>
      </c>
      <c r="E10" s="661" t="s">
        <v>682</v>
      </c>
      <c r="F10" s="661"/>
      <c r="G10" s="661"/>
      <c r="H10" s="350"/>
    </row>
    <row r="11" spans="1:8" ht="57">
      <c r="A11" s="350"/>
      <c r="B11" s="670"/>
      <c r="C11" s="403" t="s">
        <v>309</v>
      </c>
      <c r="D11" s="403" t="s">
        <v>465</v>
      </c>
      <c r="E11" s="661" t="s">
        <v>682</v>
      </c>
      <c r="F11" s="661"/>
      <c r="G11" s="661"/>
      <c r="H11" s="350"/>
    </row>
    <row r="12" spans="1:8" ht="66" customHeight="1">
      <c r="A12" s="350"/>
      <c r="B12" s="670"/>
      <c r="C12" s="403" t="s">
        <v>310</v>
      </c>
      <c r="D12" s="403" t="s">
        <v>585</v>
      </c>
      <c r="E12" s="661" t="s">
        <v>26</v>
      </c>
      <c r="F12" s="661"/>
      <c r="G12" s="661"/>
      <c r="H12" s="350"/>
    </row>
    <row r="13" spans="1:8" ht="157.5">
      <c r="A13" s="350"/>
      <c r="B13" s="138" t="s">
        <v>316</v>
      </c>
      <c r="C13" s="403" t="s">
        <v>311</v>
      </c>
      <c r="D13" s="403" t="s">
        <v>881</v>
      </c>
      <c r="E13" s="661" t="s">
        <v>682</v>
      </c>
      <c r="F13" s="661"/>
      <c r="G13" s="661"/>
      <c r="H13" s="350"/>
    </row>
    <row r="14" spans="1:8" ht="18">
      <c r="A14" s="352"/>
      <c r="B14" s="672" t="s">
        <v>313</v>
      </c>
      <c r="C14" s="673"/>
      <c r="D14" s="673"/>
      <c r="E14" s="673"/>
      <c r="F14" s="673"/>
      <c r="G14" s="674"/>
      <c r="H14" s="352"/>
    </row>
    <row r="15" spans="1:8" ht="14.25">
      <c r="A15" s="352"/>
      <c r="B15" s="675" t="s">
        <v>314</v>
      </c>
      <c r="C15" s="676"/>
      <c r="D15" s="676"/>
      <c r="E15" s="676"/>
      <c r="F15" s="676"/>
      <c r="G15" s="677"/>
      <c r="H15" s="352"/>
    </row>
    <row r="16" spans="1:8" ht="57">
      <c r="A16" s="352"/>
      <c r="B16" s="662" t="s">
        <v>324</v>
      </c>
      <c r="C16" s="403" t="s">
        <v>312</v>
      </c>
      <c r="D16" s="403" t="s">
        <v>318</v>
      </c>
      <c r="E16" s="661" t="s">
        <v>683</v>
      </c>
      <c r="F16" s="661"/>
      <c r="G16" s="661"/>
      <c r="H16" s="352"/>
    </row>
    <row r="17" spans="1:8" ht="350.25" customHeight="1">
      <c r="A17" s="352"/>
      <c r="B17" s="662"/>
      <c r="C17" s="403" t="s">
        <v>60</v>
      </c>
      <c r="D17" s="403" t="s">
        <v>319</v>
      </c>
      <c r="E17" s="661" t="s">
        <v>682</v>
      </c>
      <c r="F17" s="661"/>
      <c r="G17" s="661"/>
      <c r="H17" s="352"/>
    </row>
    <row r="18" spans="1:8" ht="103.5" customHeight="1">
      <c r="A18" s="352"/>
      <c r="B18" s="662"/>
      <c r="C18" s="404" t="s">
        <v>62</v>
      </c>
      <c r="D18" s="404" t="s">
        <v>586</v>
      </c>
      <c r="E18" s="671" t="s">
        <v>587</v>
      </c>
      <c r="F18" s="671"/>
      <c r="G18" s="671"/>
      <c r="H18" s="352"/>
    </row>
    <row r="19" spans="1:8" ht="409.5">
      <c r="A19" s="352"/>
      <c r="B19" s="662"/>
      <c r="C19" s="404" t="s">
        <v>63</v>
      </c>
      <c r="D19" s="406" t="s">
        <v>320</v>
      </c>
      <c r="E19" s="671" t="s">
        <v>684</v>
      </c>
      <c r="F19" s="671"/>
      <c r="G19" s="671"/>
      <c r="H19" s="352"/>
    </row>
    <row r="20" spans="1:8" ht="71.25">
      <c r="A20" s="352"/>
      <c r="B20" s="662"/>
      <c r="C20" s="404" t="s">
        <v>64</v>
      </c>
      <c r="D20" s="404" t="s">
        <v>321</v>
      </c>
      <c r="E20" s="661" t="s">
        <v>685</v>
      </c>
      <c r="F20" s="661"/>
      <c r="G20" s="661"/>
      <c r="H20" s="352"/>
    </row>
    <row r="21" spans="1:8" ht="71.25">
      <c r="A21" s="352"/>
      <c r="B21" s="662"/>
      <c r="C21" s="404" t="s">
        <v>65</v>
      </c>
      <c r="D21" s="404" t="s">
        <v>322</v>
      </c>
      <c r="E21" s="661" t="s">
        <v>480</v>
      </c>
      <c r="F21" s="661"/>
      <c r="G21" s="661"/>
      <c r="H21" s="352"/>
    </row>
    <row r="22" spans="1:8" ht="57">
      <c r="A22" s="352"/>
      <c r="B22" s="662"/>
      <c r="C22" s="404" t="s">
        <v>66</v>
      </c>
      <c r="D22" s="404" t="s">
        <v>323</v>
      </c>
      <c r="E22" s="661" t="s">
        <v>686</v>
      </c>
      <c r="F22" s="661"/>
      <c r="G22" s="661"/>
      <c r="H22" s="352"/>
    </row>
    <row r="23" spans="1:8" ht="101.25" customHeight="1">
      <c r="A23" s="352"/>
      <c r="B23" s="662"/>
      <c r="C23" s="404" t="s">
        <v>67</v>
      </c>
      <c r="D23" s="404" t="s">
        <v>466</v>
      </c>
      <c r="E23" s="661" t="s">
        <v>686</v>
      </c>
      <c r="F23" s="661"/>
      <c r="G23" s="661"/>
      <c r="H23" s="352"/>
    </row>
    <row r="24" spans="1:8" ht="99.75">
      <c r="A24" s="352"/>
      <c r="B24" s="669" t="s">
        <v>325</v>
      </c>
      <c r="C24" s="404" t="s">
        <v>68</v>
      </c>
      <c r="D24" s="404" t="s">
        <v>326</v>
      </c>
      <c r="E24" s="661" t="s">
        <v>327</v>
      </c>
      <c r="F24" s="661"/>
      <c r="G24" s="661"/>
      <c r="H24" s="352"/>
    </row>
    <row r="25" spans="1:8" ht="71.25">
      <c r="A25" s="352"/>
      <c r="B25" s="669"/>
      <c r="C25" s="404" t="s">
        <v>69</v>
      </c>
      <c r="D25" s="404" t="s">
        <v>328</v>
      </c>
      <c r="E25" s="661" t="s">
        <v>327</v>
      </c>
      <c r="F25" s="661"/>
      <c r="G25" s="661"/>
      <c r="H25" s="352"/>
    </row>
    <row r="26" spans="1:8" ht="228">
      <c r="A26" s="352"/>
      <c r="B26" s="669"/>
      <c r="C26" s="404" t="s">
        <v>71</v>
      </c>
      <c r="D26" s="404" t="s">
        <v>588</v>
      </c>
      <c r="E26" s="661" t="s">
        <v>687</v>
      </c>
      <c r="F26" s="661"/>
      <c r="G26" s="661"/>
      <c r="H26" s="352"/>
    </row>
    <row r="27" spans="1:8" ht="145.5" customHeight="1">
      <c r="A27" s="352"/>
      <c r="B27" s="679" t="s">
        <v>330</v>
      </c>
      <c r="C27" s="404" t="s">
        <v>73</v>
      </c>
      <c r="D27" s="404" t="s">
        <v>329</v>
      </c>
      <c r="E27" s="661" t="s">
        <v>688</v>
      </c>
      <c r="F27" s="661"/>
      <c r="G27" s="661"/>
      <c r="H27" s="352"/>
    </row>
    <row r="28" spans="1:8" ht="81" customHeight="1">
      <c r="A28" s="352"/>
      <c r="B28" s="679"/>
      <c r="C28" s="404" t="s">
        <v>74</v>
      </c>
      <c r="D28" s="404" t="s">
        <v>589</v>
      </c>
      <c r="E28" s="661" t="s">
        <v>689</v>
      </c>
      <c r="F28" s="661"/>
      <c r="G28" s="661"/>
      <c r="H28" s="352"/>
    </row>
    <row r="29" spans="1:8" ht="99.75">
      <c r="A29" s="352"/>
      <c r="B29" s="678" t="s">
        <v>331</v>
      </c>
      <c r="C29" s="404" t="s">
        <v>75</v>
      </c>
      <c r="D29" s="404" t="s">
        <v>332</v>
      </c>
      <c r="E29" s="661" t="s">
        <v>327</v>
      </c>
      <c r="F29" s="661"/>
      <c r="G29" s="661"/>
      <c r="H29" s="352"/>
    </row>
    <row r="30" spans="1:8" ht="42.75">
      <c r="A30" s="352"/>
      <c r="B30" s="678"/>
      <c r="C30" s="404" t="s">
        <v>77</v>
      </c>
      <c r="D30" s="404" t="s">
        <v>333</v>
      </c>
      <c r="E30" s="661" t="s">
        <v>327</v>
      </c>
      <c r="F30" s="661"/>
      <c r="G30" s="661"/>
      <c r="H30" s="352"/>
    </row>
    <row r="31" spans="1:8" ht="57">
      <c r="A31" s="352"/>
      <c r="B31" s="678"/>
      <c r="C31" s="404" t="s">
        <v>78</v>
      </c>
      <c r="D31" s="404" t="s">
        <v>334</v>
      </c>
      <c r="E31" s="661" t="s">
        <v>686</v>
      </c>
      <c r="F31" s="661"/>
      <c r="G31" s="661"/>
      <c r="H31" s="352"/>
    </row>
    <row r="32" spans="1:8" ht="57">
      <c r="A32" s="352"/>
      <c r="B32" s="678"/>
      <c r="C32" s="404" t="s">
        <v>79</v>
      </c>
      <c r="D32" s="404" t="s">
        <v>335</v>
      </c>
      <c r="E32" s="661" t="s">
        <v>686</v>
      </c>
      <c r="F32" s="661"/>
      <c r="G32" s="661"/>
      <c r="H32" s="352"/>
    </row>
    <row r="33" spans="1:8" ht="57">
      <c r="A33" s="352"/>
      <c r="B33" s="678"/>
      <c r="C33" s="404" t="s">
        <v>80</v>
      </c>
      <c r="D33" s="404" t="s">
        <v>336</v>
      </c>
      <c r="E33" s="661" t="s">
        <v>337</v>
      </c>
      <c r="F33" s="661"/>
      <c r="G33" s="661"/>
      <c r="H33" s="352"/>
    </row>
    <row r="34" spans="1:8" ht="42.75">
      <c r="A34" s="352"/>
      <c r="B34" s="678"/>
      <c r="C34" s="404" t="s">
        <v>81</v>
      </c>
      <c r="D34" s="404" t="s">
        <v>338</v>
      </c>
      <c r="E34" s="661" t="s">
        <v>337</v>
      </c>
      <c r="F34" s="661"/>
      <c r="G34" s="661"/>
      <c r="H34" s="352"/>
    </row>
    <row r="35" spans="1:8" ht="409.5">
      <c r="A35" s="352"/>
      <c r="B35" s="142" t="s">
        <v>339</v>
      </c>
      <c r="C35" s="404" t="s">
        <v>83</v>
      </c>
      <c r="D35" s="406" t="s">
        <v>340</v>
      </c>
      <c r="E35" s="661" t="s">
        <v>690</v>
      </c>
      <c r="F35" s="661"/>
      <c r="G35" s="661"/>
      <c r="H35" s="352"/>
    </row>
    <row r="36" spans="1:8" ht="42.75">
      <c r="A36" s="352"/>
      <c r="B36" s="683" t="s">
        <v>341</v>
      </c>
      <c r="C36" s="405" t="s">
        <v>85</v>
      </c>
      <c r="D36" s="404" t="s">
        <v>342</v>
      </c>
      <c r="E36" s="661" t="s">
        <v>343</v>
      </c>
      <c r="F36" s="661"/>
      <c r="G36" s="661"/>
      <c r="H36" s="352"/>
    </row>
    <row r="37" spans="1:8" ht="135.75" customHeight="1">
      <c r="A37" s="352"/>
      <c r="B37" s="684"/>
      <c r="C37" s="404" t="s">
        <v>86</v>
      </c>
      <c r="D37" s="404" t="s">
        <v>344</v>
      </c>
      <c r="E37" s="689" t="s">
        <v>337</v>
      </c>
      <c r="F37" s="690"/>
      <c r="G37" s="691"/>
      <c r="H37" s="352"/>
    </row>
    <row r="38" spans="1:8" ht="28.5">
      <c r="A38" s="352"/>
      <c r="B38" s="684"/>
      <c r="C38" s="404" t="s">
        <v>87</v>
      </c>
      <c r="D38" s="404" t="s">
        <v>345</v>
      </c>
      <c r="E38" s="661" t="s">
        <v>337</v>
      </c>
      <c r="F38" s="661"/>
      <c r="G38" s="661"/>
      <c r="H38" s="352"/>
    </row>
    <row r="39" spans="1:8" ht="84" customHeight="1">
      <c r="A39" s="352"/>
      <c r="B39" s="684"/>
      <c r="C39" s="404" t="s">
        <v>88</v>
      </c>
      <c r="D39" s="404" t="s">
        <v>467</v>
      </c>
      <c r="E39" s="661" t="s">
        <v>337</v>
      </c>
      <c r="F39" s="661"/>
      <c r="G39" s="661"/>
      <c r="H39" s="352"/>
    </row>
    <row r="40" spans="1:8" ht="62.25" customHeight="1">
      <c r="A40" s="352"/>
      <c r="B40" s="684"/>
      <c r="C40" s="404" t="s">
        <v>89</v>
      </c>
      <c r="D40" s="404" t="s">
        <v>346</v>
      </c>
      <c r="E40" s="661" t="s">
        <v>691</v>
      </c>
      <c r="F40" s="661"/>
      <c r="G40" s="661"/>
      <c r="H40" s="352"/>
    </row>
    <row r="41" spans="1:8" ht="71.25">
      <c r="A41" s="352"/>
      <c r="B41" s="684"/>
      <c r="C41" s="404" t="s">
        <v>90</v>
      </c>
      <c r="D41" s="404" t="s">
        <v>347</v>
      </c>
      <c r="E41" s="661" t="s">
        <v>348</v>
      </c>
      <c r="F41" s="661"/>
      <c r="G41" s="661"/>
      <c r="H41" s="352"/>
    </row>
    <row r="42" spans="1:8" ht="57">
      <c r="A42" s="352"/>
      <c r="B42" s="684"/>
      <c r="C42" s="404" t="s">
        <v>91</v>
      </c>
      <c r="D42" s="404" t="s">
        <v>349</v>
      </c>
      <c r="E42" s="661" t="s">
        <v>337</v>
      </c>
      <c r="F42" s="661"/>
      <c r="G42" s="661"/>
      <c r="H42" s="352"/>
    </row>
    <row r="43" spans="1:8" ht="57" customHeight="1">
      <c r="A43" s="352"/>
      <c r="B43" s="685"/>
      <c r="C43" s="404" t="s">
        <v>92</v>
      </c>
      <c r="D43" s="404" t="s">
        <v>350</v>
      </c>
      <c r="E43" s="661" t="s">
        <v>685</v>
      </c>
      <c r="F43" s="661"/>
      <c r="G43" s="661"/>
      <c r="H43" s="352"/>
    </row>
    <row r="44" spans="1:8" ht="18">
      <c r="A44" s="353"/>
      <c r="B44" s="686" t="s">
        <v>185</v>
      </c>
      <c r="C44" s="687"/>
      <c r="D44" s="687"/>
      <c r="E44" s="687"/>
      <c r="F44" s="687"/>
      <c r="G44" s="688"/>
      <c r="H44" s="353"/>
    </row>
    <row r="45" spans="1:8" ht="33" customHeight="1">
      <c r="A45" s="353"/>
      <c r="B45" s="680" t="s">
        <v>184</v>
      </c>
      <c r="C45" s="681"/>
      <c r="D45" s="681"/>
      <c r="E45" s="681"/>
      <c r="F45" s="681"/>
      <c r="G45" s="682"/>
      <c r="H45" s="353"/>
    </row>
    <row r="46" spans="1:8" ht="57.75" customHeight="1">
      <c r="A46" s="353"/>
      <c r="B46" s="662" t="s">
        <v>351</v>
      </c>
      <c r="C46" s="404" t="s">
        <v>96</v>
      </c>
      <c r="D46" s="404" t="s">
        <v>692</v>
      </c>
      <c r="E46" s="661" t="s">
        <v>685</v>
      </c>
      <c r="F46" s="661"/>
      <c r="G46" s="661"/>
      <c r="H46" s="353"/>
    </row>
    <row r="47" spans="1:8" ht="58.5">
      <c r="A47" s="353"/>
      <c r="B47" s="662"/>
      <c r="C47" s="404" t="s">
        <v>97</v>
      </c>
      <c r="D47" s="404" t="s">
        <v>693</v>
      </c>
      <c r="E47" s="661" t="s">
        <v>685</v>
      </c>
      <c r="F47" s="661"/>
      <c r="G47" s="661"/>
      <c r="H47" s="353"/>
    </row>
    <row r="48" spans="1:8" ht="142.5">
      <c r="A48" s="353"/>
      <c r="B48" s="662"/>
      <c r="C48" s="404" t="s">
        <v>98</v>
      </c>
      <c r="D48" s="404" t="s">
        <v>590</v>
      </c>
      <c r="E48" s="661" t="s">
        <v>685</v>
      </c>
      <c r="F48" s="661"/>
      <c r="G48" s="661"/>
      <c r="H48" s="353"/>
    </row>
    <row r="49" spans="1:8" ht="85.5">
      <c r="A49" s="353"/>
      <c r="B49" s="662"/>
      <c r="C49" s="404" t="s">
        <v>99</v>
      </c>
      <c r="D49" s="404" t="s">
        <v>352</v>
      </c>
      <c r="E49" s="661" t="s">
        <v>694</v>
      </c>
      <c r="F49" s="661"/>
      <c r="G49" s="661"/>
      <c r="H49" s="353"/>
    </row>
    <row r="50" spans="1:8" ht="85.5">
      <c r="A50" s="353"/>
      <c r="B50" s="662"/>
      <c r="C50" s="404" t="s">
        <v>100</v>
      </c>
      <c r="D50" s="404" t="s">
        <v>353</v>
      </c>
      <c r="E50" s="661" t="s">
        <v>685</v>
      </c>
      <c r="F50" s="661"/>
      <c r="G50" s="661"/>
      <c r="H50" s="353"/>
    </row>
    <row r="51" spans="1:8" ht="57">
      <c r="A51" s="353"/>
      <c r="B51" s="662"/>
      <c r="C51" s="404" t="s">
        <v>101</v>
      </c>
      <c r="D51" s="404" t="s">
        <v>354</v>
      </c>
      <c r="E51" s="661" t="s">
        <v>694</v>
      </c>
      <c r="F51" s="661"/>
      <c r="G51" s="661"/>
      <c r="H51" s="353"/>
    </row>
    <row r="52" spans="1:8" ht="42.75">
      <c r="A52" s="353"/>
      <c r="B52" s="662"/>
      <c r="C52" s="404" t="s">
        <v>102</v>
      </c>
      <c r="D52" s="404" t="s">
        <v>591</v>
      </c>
      <c r="E52" s="661" t="s">
        <v>337</v>
      </c>
      <c r="F52" s="661"/>
      <c r="G52" s="661"/>
      <c r="H52" s="353"/>
    </row>
    <row r="53" spans="1:8" ht="71.25">
      <c r="A53" s="353"/>
      <c r="B53" s="662"/>
      <c r="C53" s="404" t="s">
        <v>103</v>
      </c>
      <c r="D53" s="404" t="s">
        <v>355</v>
      </c>
      <c r="E53" s="661" t="s">
        <v>694</v>
      </c>
      <c r="F53" s="661"/>
      <c r="G53" s="661"/>
      <c r="H53" s="353"/>
    </row>
    <row r="54" spans="1:8" ht="114">
      <c r="A54" s="353"/>
      <c r="B54" s="662"/>
      <c r="C54" s="404" t="s">
        <v>104</v>
      </c>
      <c r="D54" s="404" t="s">
        <v>592</v>
      </c>
      <c r="E54" s="661" t="s">
        <v>337</v>
      </c>
      <c r="F54" s="661"/>
      <c r="G54" s="661"/>
      <c r="H54" s="353"/>
    </row>
    <row r="55" spans="1:8" ht="57">
      <c r="A55" s="353"/>
      <c r="B55" s="669" t="s">
        <v>356</v>
      </c>
      <c r="C55" s="404" t="s">
        <v>106</v>
      </c>
      <c r="D55" s="404" t="s">
        <v>357</v>
      </c>
      <c r="E55" s="661" t="s">
        <v>358</v>
      </c>
      <c r="F55" s="661"/>
      <c r="G55" s="661"/>
      <c r="H55" s="353"/>
    </row>
    <row r="56" spans="1:8" ht="57">
      <c r="A56" s="353"/>
      <c r="B56" s="669"/>
      <c r="C56" s="404" t="s">
        <v>359</v>
      </c>
      <c r="D56" s="404" t="s">
        <v>360</v>
      </c>
      <c r="E56" s="661" t="s">
        <v>327</v>
      </c>
      <c r="F56" s="661"/>
      <c r="G56" s="661"/>
      <c r="H56" s="353"/>
    </row>
    <row r="57" spans="1:8" ht="42.75">
      <c r="A57" s="353"/>
      <c r="B57" s="669"/>
      <c r="C57" s="404" t="s">
        <v>107</v>
      </c>
      <c r="D57" s="404" t="s">
        <v>468</v>
      </c>
      <c r="E57" s="661" t="s">
        <v>358</v>
      </c>
      <c r="F57" s="661"/>
      <c r="G57" s="661"/>
      <c r="H57" s="353"/>
    </row>
    <row r="58" spans="1:8" ht="71.25">
      <c r="A58" s="353"/>
      <c r="B58" s="669"/>
      <c r="C58" s="404" t="s">
        <v>108</v>
      </c>
      <c r="D58" s="404" t="s">
        <v>361</v>
      </c>
      <c r="E58" s="661" t="s">
        <v>694</v>
      </c>
      <c r="F58" s="661"/>
      <c r="G58" s="661"/>
      <c r="H58" s="353"/>
    </row>
    <row r="59" spans="1:8" ht="62.25" customHeight="1">
      <c r="A59" s="353"/>
      <c r="B59" s="694"/>
      <c r="C59" s="650" t="s">
        <v>109</v>
      </c>
      <c r="D59" s="650" t="s">
        <v>362</v>
      </c>
      <c r="E59" s="693" t="s">
        <v>685</v>
      </c>
      <c r="F59" s="693"/>
      <c r="G59" s="693"/>
      <c r="H59" s="353"/>
    </row>
    <row r="60" spans="1:8" ht="18">
      <c r="A60" s="354"/>
      <c r="B60" s="695" t="s">
        <v>188</v>
      </c>
      <c r="C60" s="696"/>
      <c r="D60" s="696"/>
      <c r="E60" s="696"/>
      <c r="F60" s="696"/>
      <c r="G60" s="697"/>
      <c r="H60" s="354"/>
    </row>
    <row r="61" spans="1:8" ht="14.25">
      <c r="A61" s="354"/>
      <c r="B61" s="698" t="s">
        <v>189</v>
      </c>
      <c r="C61" s="699"/>
      <c r="D61" s="699"/>
      <c r="E61" s="699"/>
      <c r="F61" s="699"/>
      <c r="G61" s="700"/>
      <c r="H61" s="354"/>
    </row>
    <row r="62" spans="1:8" ht="171">
      <c r="A62" s="354"/>
      <c r="B62" s="692" t="s">
        <v>363</v>
      </c>
      <c r="C62" s="651" t="s">
        <v>111</v>
      </c>
      <c r="D62" s="651" t="s">
        <v>405</v>
      </c>
      <c r="E62" s="701" t="s">
        <v>695</v>
      </c>
      <c r="F62" s="701"/>
      <c r="G62" s="701"/>
      <c r="H62" s="354"/>
    </row>
    <row r="63" spans="1:8" ht="57">
      <c r="A63" s="354"/>
      <c r="B63" s="662"/>
      <c r="C63" s="404" t="s">
        <v>112</v>
      </c>
      <c r="D63" s="404" t="s">
        <v>593</v>
      </c>
      <c r="E63" s="661" t="s">
        <v>327</v>
      </c>
      <c r="F63" s="661"/>
      <c r="G63" s="661"/>
      <c r="H63" s="354"/>
    </row>
    <row r="64" spans="1:8" ht="57">
      <c r="A64" s="354"/>
      <c r="B64" s="662"/>
      <c r="C64" s="404" t="s">
        <v>113</v>
      </c>
      <c r="D64" s="404" t="s">
        <v>364</v>
      </c>
      <c r="E64" s="661" t="s">
        <v>481</v>
      </c>
      <c r="F64" s="661"/>
      <c r="G64" s="661"/>
      <c r="H64" s="354"/>
    </row>
    <row r="65" spans="1:8" ht="102.75" customHeight="1">
      <c r="A65" s="354"/>
      <c r="B65" s="669" t="s">
        <v>365</v>
      </c>
      <c r="C65" s="404" t="s">
        <v>115</v>
      </c>
      <c r="D65" s="404" t="s">
        <v>366</v>
      </c>
      <c r="E65" s="661" t="s">
        <v>696</v>
      </c>
      <c r="F65" s="661"/>
      <c r="G65" s="661"/>
      <c r="H65" s="354"/>
    </row>
    <row r="66" spans="1:8" ht="74.25" customHeight="1">
      <c r="A66" s="354"/>
      <c r="B66" s="669"/>
      <c r="C66" s="404" t="s">
        <v>116</v>
      </c>
      <c r="D66" s="404" t="s">
        <v>882</v>
      </c>
      <c r="E66" s="661" t="s">
        <v>696</v>
      </c>
      <c r="F66" s="661"/>
      <c r="G66" s="661"/>
      <c r="H66" s="354"/>
    </row>
    <row r="67" spans="1:8" ht="71.25">
      <c r="A67" s="354"/>
      <c r="B67" s="669"/>
      <c r="C67" s="404" t="s">
        <v>117</v>
      </c>
      <c r="D67" s="404" t="s">
        <v>469</v>
      </c>
      <c r="E67" s="661" t="s">
        <v>696</v>
      </c>
      <c r="F67" s="661"/>
      <c r="G67" s="661"/>
      <c r="H67" s="354"/>
    </row>
    <row r="68" spans="1:8" ht="75" customHeight="1">
      <c r="A68" s="354"/>
      <c r="B68" s="669"/>
      <c r="C68" s="404" t="s">
        <v>118</v>
      </c>
      <c r="D68" s="404" t="s">
        <v>367</v>
      </c>
      <c r="E68" s="661" t="s">
        <v>696</v>
      </c>
      <c r="F68" s="661"/>
      <c r="G68" s="661"/>
      <c r="H68" s="354"/>
    </row>
    <row r="69" spans="1:8" ht="75" customHeight="1">
      <c r="A69" s="354"/>
      <c r="B69" s="669"/>
      <c r="C69" s="404" t="s">
        <v>119</v>
      </c>
      <c r="D69" s="404" t="s">
        <v>368</v>
      </c>
      <c r="E69" s="661" t="s">
        <v>696</v>
      </c>
      <c r="F69" s="661"/>
      <c r="G69" s="661"/>
      <c r="H69" s="354"/>
    </row>
    <row r="70" spans="1:8" ht="56.25" customHeight="1">
      <c r="A70" s="354"/>
      <c r="B70" s="669"/>
      <c r="C70" s="404" t="s">
        <v>120</v>
      </c>
      <c r="D70" s="404" t="s">
        <v>369</v>
      </c>
      <c r="E70" s="661" t="s">
        <v>685</v>
      </c>
      <c r="F70" s="661"/>
      <c r="G70" s="661"/>
      <c r="H70" s="354"/>
    </row>
    <row r="71" spans="1:8" ht="20.25">
      <c r="A71" s="216"/>
      <c r="B71" s="702" t="s">
        <v>196</v>
      </c>
      <c r="C71" s="703"/>
      <c r="D71" s="703"/>
      <c r="E71" s="703"/>
      <c r="F71" s="703"/>
      <c r="G71" s="704"/>
      <c r="H71" s="216"/>
    </row>
    <row r="72" spans="1:8" ht="14.25">
      <c r="A72" s="216"/>
      <c r="B72" s="705" t="s">
        <v>197</v>
      </c>
      <c r="C72" s="706"/>
      <c r="D72" s="706"/>
      <c r="E72" s="706"/>
      <c r="F72" s="706"/>
      <c r="G72" s="707"/>
      <c r="H72" s="216"/>
    </row>
    <row r="73" spans="1:8" ht="216" customHeight="1">
      <c r="A73" s="216"/>
      <c r="B73" s="708" t="s">
        <v>370</v>
      </c>
      <c r="C73" s="404" t="s">
        <v>126</v>
      </c>
      <c r="D73" s="404" t="s">
        <v>371</v>
      </c>
      <c r="E73" s="661" t="s">
        <v>685</v>
      </c>
      <c r="F73" s="661"/>
      <c r="G73" s="661"/>
      <c r="H73" s="216"/>
    </row>
    <row r="74" spans="1:8" ht="71.25">
      <c r="A74" s="216"/>
      <c r="B74" s="709"/>
      <c r="C74" s="404" t="s">
        <v>127</v>
      </c>
      <c r="D74" s="404" t="s">
        <v>372</v>
      </c>
      <c r="E74" s="661" t="s">
        <v>685</v>
      </c>
      <c r="F74" s="661"/>
      <c r="G74" s="661"/>
      <c r="H74" s="216"/>
    </row>
    <row r="75" spans="1:8" ht="42.75">
      <c r="A75" s="216"/>
      <c r="B75" s="692"/>
      <c r="C75" s="404" t="s">
        <v>128</v>
      </c>
      <c r="D75" s="404" t="s">
        <v>373</v>
      </c>
      <c r="E75" s="661" t="s">
        <v>337</v>
      </c>
      <c r="F75" s="661"/>
      <c r="G75" s="661"/>
      <c r="H75" s="216"/>
    </row>
    <row r="76" spans="1:8" ht="313.5">
      <c r="A76" s="216"/>
      <c r="B76" s="694" t="s">
        <v>374</v>
      </c>
      <c r="C76" s="404" t="s">
        <v>130</v>
      </c>
      <c r="D76" s="404" t="s">
        <v>594</v>
      </c>
      <c r="E76" s="661" t="s">
        <v>685</v>
      </c>
      <c r="F76" s="661"/>
      <c r="G76" s="661"/>
      <c r="H76" s="216"/>
    </row>
    <row r="77" spans="1:8" ht="42.75">
      <c r="A77" s="216"/>
      <c r="B77" s="710"/>
      <c r="C77" s="404" t="s">
        <v>131</v>
      </c>
      <c r="D77" s="404" t="s">
        <v>375</v>
      </c>
      <c r="E77" s="661" t="s">
        <v>337</v>
      </c>
      <c r="F77" s="661"/>
      <c r="G77" s="661"/>
      <c r="H77" s="216"/>
    </row>
    <row r="78" spans="1:8" ht="42.75">
      <c r="A78" s="216"/>
      <c r="B78" s="710"/>
      <c r="C78" s="404" t="s">
        <v>132</v>
      </c>
      <c r="D78" s="404" t="s">
        <v>376</v>
      </c>
      <c r="E78" s="661" t="s">
        <v>337</v>
      </c>
      <c r="F78" s="661"/>
      <c r="G78" s="661"/>
      <c r="H78" s="216"/>
    </row>
    <row r="79" spans="1:8" ht="57">
      <c r="A79" s="216"/>
      <c r="B79" s="710"/>
      <c r="C79" s="404" t="s">
        <v>133</v>
      </c>
      <c r="D79" s="404" t="s">
        <v>697</v>
      </c>
      <c r="E79" s="661" t="s">
        <v>698</v>
      </c>
      <c r="F79" s="661"/>
      <c r="G79" s="661"/>
      <c r="H79" s="216"/>
    </row>
    <row r="80" spans="1:8" ht="57">
      <c r="A80" s="216"/>
      <c r="B80" s="710"/>
      <c r="C80" s="404" t="s">
        <v>134</v>
      </c>
      <c r="D80" s="404" t="s">
        <v>377</v>
      </c>
      <c r="E80" s="661" t="s">
        <v>699</v>
      </c>
      <c r="F80" s="661"/>
      <c r="G80" s="661"/>
      <c r="H80" s="216"/>
    </row>
    <row r="81" spans="1:8" ht="71.25">
      <c r="A81" s="216"/>
      <c r="B81" s="710"/>
      <c r="C81" s="404" t="s">
        <v>135</v>
      </c>
      <c r="D81" s="404" t="s">
        <v>883</v>
      </c>
      <c r="E81" s="661" t="s">
        <v>700</v>
      </c>
      <c r="F81" s="661"/>
      <c r="G81" s="661"/>
      <c r="H81" s="216"/>
    </row>
    <row r="82" spans="1:8" ht="59.25" customHeight="1">
      <c r="A82" s="216"/>
      <c r="B82" s="710"/>
      <c r="C82" s="404" t="s">
        <v>136</v>
      </c>
      <c r="D82" s="404" t="s">
        <v>378</v>
      </c>
      <c r="E82" s="661" t="s">
        <v>685</v>
      </c>
      <c r="F82" s="661"/>
      <c r="G82" s="661"/>
      <c r="H82" s="216"/>
    </row>
    <row r="83" spans="1:8" ht="48" customHeight="1">
      <c r="A83" s="216"/>
      <c r="B83" s="710"/>
      <c r="C83" s="404" t="s">
        <v>137</v>
      </c>
      <c r="D83" s="404" t="s">
        <v>701</v>
      </c>
      <c r="E83" s="661" t="s">
        <v>694</v>
      </c>
      <c r="F83" s="661"/>
      <c r="G83" s="661"/>
      <c r="H83" s="216"/>
    </row>
    <row r="84" spans="1:8" ht="57">
      <c r="A84" s="216"/>
      <c r="B84" s="710"/>
      <c r="C84" s="404" t="s">
        <v>138</v>
      </c>
      <c r="D84" s="404" t="s">
        <v>379</v>
      </c>
      <c r="E84" s="661" t="s">
        <v>337</v>
      </c>
      <c r="F84" s="661"/>
      <c r="G84" s="661"/>
      <c r="H84" s="216"/>
    </row>
    <row r="85" spans="1:8" ht="57.75" customHeight="1">
      <c r="A85" s="216"/>
      <c r="B85" s="711"/>
      <c r="C85" s="404" t="s">
        <v>139</v>
      </c>
      <c r="D85" s="404" t="s">
        <v>380</v>
      </c>
      <c r="E85" s="661" t="s">
        <v>685</v>
      </c>
      <c r="F85" s="661"/>
      <c r="G85" s="661"/>
      <c r="H85" s="216"/>
    </row>
    <row r="86" spans="1:8" ht="69" customHeight="1">
      <c r="A86" s="216"/>
      <c r="B86" s="712" t="s">
        <v>381</v>
      </c>
      <c r="C86" s="404" t="s">
        <v>141</v>
      </c>
      <c r="D86" s="404" t="s">
        <v>382</v>
      </c>
      <c r="E86" s="661" t="s">
        <v>685</v>
      </c>
      <c r="F86" s="661"/>
      <c r="G86" s="661"/>
      <c r="H86" s="216"/>
    </row>
    <row r="87" spans="1:8" ht="57" customHeight="1">
      <c r="A87" s="216"/>
      <c r="B87" s="713"/>
      <c r="C87" s="404" t="s">
        <v>142</v>
      </c>
      <c r="D87" s="404" t="s">
        <v>383</v>
      </c>
      <c r="E87" s="661" t="s">
        <v>685</v>
      </c>
      <c r="F87" s="661"/>
      <c r="G87" s="661"/>
      <c r="H87" s="216"/>
    </row>
    <row r="88" spans="1:8" ht="71.25">
      <c r="A88" s="216"/>
      <c r="B88" s="713"/>
      <c r="C88" s="404" t="s">
        <v>143</v>
      </c>
      <c r="D88" s="404" t="s">
        <v>384</v>
      </c>
      <c r="E88" s="661" t="s">
        <v>685</v>
      </c>
      <c r="F88" s="661"/>
      <c r="G88" s="661"/>
      <c r="H88" s="216"/>
    </row>
    <row r="89" spans="1:8" ht="57">
      <c r="A89" s="216"/>
      <c r="B89" s="713"/>
      <c r="C89" s="404" t="s">
        <v>144</v>
      </c>
      <c r="D89" s="404" t="s">
        <v>385</v>
      </c>
      <c r="E89" s="661" t="s">
        <v>702</v>
      </c>
      <c r="F89" s="661"/>
      <c r="G89" s="661"/>
      <c r="H89" s="216"/>
    </row>
    <row r="90" spans="1:8" ht="62.25" customHeight="1">
      <c r="A90" s="216"/>
      <c r="B90" s="713"/>
      <c r="C90" s="404" t="s">
        <v>145</v>
      </c>
      <c r="D90" s="404" t="s">
        <v>884</v>
      </c>
      <c r="E90" s="661" t="s">
        <v>685</v>
      </c>
      <c r="F90" s="661"/>
      <c r="G90" s="661"/>
      <c r="H90" s="216"/>
    </row>
    <row r="91" spans="1:8" ht="57">
      <c r="A91" s="216"/>
      <c r="B91" s="713"/>
      <c r="C91" s="404" t="s">
        <v>146</v>
      </c>
      <c r="D91" s="404" t="s">
        <v>885</v>
      </c>
      <c r="E91" s="661" t="s">
        <v>685</v>
      </c>
      <c r="F91" s="661"/>
      <c r="G91" s="661"/>
      <c r="H91" s="216"/>
    </row>
    <row r="92" spans="1:8" ht="214.5" customHeight="1">
      <c r="A92" s="216"/>
      <c r="B92" s="713"/>
      <c r="C92" s="404" t="s">
        <v>147</v>
      </c>
      <c r="D92" s="404" t="s">
        <v>386</v>
      </c>
      <c r="E92" s="661" t="s">
        <v>337</v>
      </c>
      <c r="F92" s="661"/>
      <c r="G92" s="661"/>
      <c r="H92" s="216"/>
    </row>
    <row r="93" spans="1:8" ht="185.25">
      <c r="A93" s="216"/>
      <c r="B93" s="714"/>
      <c r="C93" s="404" t="s">
        <v>148</v>
      </c>
      <c r="D93" s="404" t="s">
        <v>470</v>
      </c>
      <c r="E93" s="661" t="s">
        <v>337</v>
      </c>
      <c r="F93" s="661"/>
      <c r="G93" s="661"/>
      <c r="H93" s="216"/>
    </row>
    <row r="94" spans="1:8" ht="18">
      <c r="A94" s="217"/>
      <c r="B94" s="715" t="s">
        <v>204</v>
      </c>
      <c r="C94" s="716"/>
      <c r="D94" s="716"/>
      <c r="E94" s="716"/>
      <c r="F94" s="716"/>
      <c r="G94" s="717"/>
      <c r="H94" s="217"/>
    </row>
    <row r="95" spans="1:8" ht="15">
      <c r="A95" s="217"/>
      <c r="B95" s="718" t="s">
        <v>205</v>
      </c>
      <c r="C95" s="719"/>
      <c r="D95" s="719"/>
      <c r="E95" s="719"/>
      <c r="F95" s="719"/>
      <c r="G95" s="720"/>
      <c r="H95" s="217"/>
    </row>
    <row r="96" spans="1:8" ht="128.25">
      <c r="A96" s="217"/>
      <c r="B96" s="708" t="s">
        <v>149</v>
      </c>
      <c r="C96" s="404" t="s">
        <v>150</v>
      </c>
      <c r="D96" s="404" t="s">
        <v>387</v>
      </c>
      <c r="E96" s="661" t="s">
        <v>327</v>
      </c>
      <c r="F96" s="661"/>
      <c r="G96" s="661"/>
      <c r="H96" s="217"/>
    </row>
    <row r="97" spans="1:8" ht="71.25">
      <c r="A97" s="217"/>
      <c r="B97" s="709"/>
      <c r="C97" s="404" t="s">
        <v>151</v>
      </c>
      <c r="D97" s="404" t="s">
        <v>388</v>
      </c>
      <c r="E97" s="661" t="s">
        <v>327</v>
      </c>
      <c r="F97" s="661"/>
      <c r="G97" s="661"/>
      <c r="H97" s="217"/>
    </row>
    <row r="98" spans="1:8" ht="71.25">
      <c r="A98" s="217"/>
      <c r="B98" s="709"/>
      <c r="C98" s="404" t="s">
        <v>152</v>
      </c>
      <c r="D98" s="404" t="s">
        <v>471</v>
      </c>
      <c r="E98" s="661" t="s">
        <v>694</v>
      </c>
      <c r="F98" s="661"/>
      <c r="G98" s="661"/>
      <c r="H98" s="217"/>
    </row>
    <row r="99" spans="1:8" ht="210.75" customHeight="1">
      <c r="A99" s="217"/>
      <c r="B99" s="709"/>
      <c r="C99" s="404" t="s">
        <v>153</v>
      </c>
      <c r="D99" s="404" t="s">
        <v>389</v>
      </c>
      <c r="E99" s="661" t="s">
        <v>327</v>
      </c>
      <c r="F99" s="661"/>
      <c r="G99" s="661"/>
      <c r="H99" s="217"/>
    </row>
    <row r="100" spans="1:8" ht="88.5" customHeight="1">
      <c r="A100" s="217"/>
      <c r="B100" s="709"/>
      <c r="C100" s="404" t="s">
        <v>154</v>
      </c>
      <c r="D100" s="404" t="s">
        <v>404</v>
      </c>
      <c r="E100" s="661" t="s">
        <v>703</v>
      </c>
      <c r="F100" s="661"/>
      <c r="G100" s="661"/>
      <c r="H100" s="217"/>
    </row>
    <row r="101" spans="1:8" ht="71.25">
      <c r="A101" s="217"/>
      <c r="B101" s="709"/>
      <c r="C101" s="404" t="s">
        <v>155</v>
      </c>
      <c r="D101" s="404" t="s">
        <v>390</v>
      </c>
      <c r="E101" s="661" t="s">
        <v>327</v>
      </c>
      <c r="F101" s="661"/>
      <c r="G101" s="661"/>
      <c r="H101" s="217"/>
    </row>
    <row r="102" spans="1:8" ht="42.75">
      <c r="A102" s="217"/>
      <c r="B102" s="692"/>
      <c r="C102" s="404" t="s">
        <v>156</v>
      </c>
      <c r="D102" s="404" t="s">
        <v>886</v>
      </c>
      <c r="E102" s="661" t="s">
        <v>327</v>
      </c>
      <c r="F102" s="661"/>
      <c r="G102" s="661"/>
      <c r="H102" s="217"/>
    </row>
    <row r="103" spans="1:8" ht="114">
      <c r="A103" s="217"/>
      <c r="B103" s="694" t="s">
        <v>391</v>
      </c>
      <c r="C103" s="404" t="s">
        <v>158</v>
      </c>
      <c r="D103" s="404" t="s">
        <v>392</v>
      </c>
      <c r="E103" s="661" t="s">
        <v>704</v>
      </c>
      <c r="F103" s="661"/>
      <c r="G103" s="661"/>
      <c r="H103" s="217"/>
    </row>
    <row r="104" spans="1:8" ht="114">
      <c r="A104" s="217"/>
      <c r="B104" s="710"/>
      <c r="C104" s="404" t="s">
        <v>159</v>
      </c>
      <c r="D104" s="404" t="s">
        <v>393</v>
      </c>
      <c r="E104" s="661" t="s">
        <v>704</v>
      </c>
      <c r="F104" s="661"/>
      <c r="G104" s="661"/>
      <c r="H104" s="217"/>
    </row>
    <row r="105" spans="1:8" ht="90.75" customHeight="1">
      <c r="A105" s="217"/>
      <c r="B105" s="710"/>
      <c r="C105" s="404" t="s">
        <v>160</v>
      </c>
      <c r="D105" s="404" t="s">
        <v>887</v>
      </c>
      <c r="E105" s="661" t="s">
        <v>704</v>
      </c>
      <c r="F105" s="661"/>
      <c r="G105" s="661"/>
      <c r="H105" s="217"/>
    </row>
    <row r="106" spans="1:8" ht="42.75">
      <c r="A106" s="217"/>
      <c r="B106" s="710"/>
      <c r="C106" s="404" t="s">
        <v>161</v>
      </c>
      <c r="D106" s="404" t="s">
        <v>394</v>
      </c>
      <c r="E106" s="661" t="s">
        <v>704</v>
      </c>
      <c r="F106" s="661"/>
      <c r="G106" s="661"/>
      <c r="H106" s="217"/>
    </row>
    <row r="107" spans="1:8" ht="58.5" customHeight="1">
      <c r="A107" s="217"/>
      <c r="B107" s="710"/>
      <c r="C107" s="404" t="s">
        <v>162</v>
      </c>
      <c r="D107" s="404" t="s">
        <v>395</v>
      </c>
      <c r="E107" s="661" t="s">
        <v>704</v>
      </c>
      <c r="F107" s="661"/>
      <c r="G107" s="661"/>
      <c r="H107" s="217"/>
    </row>
    <row r="108" spans="1:8" ht="74.25" customHeight="1">
      <c r="A108" s="217"/>
      <c r="B108" s="710"/>
      <c r="C108" s="404" t="s">
        <v>163</v>
      </c>
      <c r="D108" s="404" t="s">
        <v>479</v>
      </c>
      <c r="E108" s="661" t="s">
        <v>705</v>
      </c>
      <c r="F108" s="661"/>
      <c r="G108" s="661"/>
      <c r="H108" s="217"/>
    </row>
    <row r="109" spans="1:8" ht="57.75" customHeight="1">
      <c r="A109" s="217"/>
      <c r="B109" s="711"/>
      <c r="C109" s="404" t="s">
        <v>164</v>
      </c>
      <c r="D109" s="404" t="s">
        <v>396</v>
      </c>
      <c r="E109" s="661" t="s">
        <v>704</v>
      </c>
      <c r="F109" s="661"/>
      <c r="G109" s="661"/>
      <c r="H109" s="217"/>
    </row>
    <row r="110" spans="1:8" ht="57">
      <c r="A110" s="217"/>
      <c r="B110" s="712" t="s">
        <v>397</v>
      </c>
      <c r="C110" s="404" t="s">
        <v>165</v>
      </c>
      <c r="D110" s="404" t="s">
        <v>398</v>
      </c>
      <c r="E110" s="661" t="s">
        <v>685</v>
      </c>
      <c r="F110" s="661"/>
      <c r="G110" s="661"/>
      <c r="H110" s="217"/>
    </row>
    <row r="111" spans="1:8" ht="57">
      <c r="A111" s="217"/>
      <c r="B111" s="713"/>
      <c r="C111" s="404" t="s">
        <v>166</v>
      </c>
      <c r="D111" s="404" t="s">
        <v>399</v>
      </c>
      <c r="E111" s="661" t="s">
        <v>685</v>
      </c>
      <c r="F111" s="661"/>
      <c r="G111" s="661"/>
      <c r="H111" s="217"/>
    </row>
    <row r="112" spans="1:8" ht="42.75">
      <c r="A112" s="217"/>
      <c r="B112" s="713"/>
      <c r="C112" s="404" t="s">
        <v>167</v>
      </c>
      <c r="D112" s="404" t="s">
        <v>400</v>
      </c>
      <c r="E112" s="661" t="s">
        <v>685</v>
      </c>
      <c r="F112" s="661"/>
      <c r="G112" s="661"/>
      <c r="H112" s="217"/>
    </row>
    <row r="113" spans="1:8" ht="71.25">
      <c r="A113" s="217"/>
      <c r="B113" s="713"/>
      <c r="C113" s="404" t="s">
        <v>168</v>
      </c>
      <c r="D113" s="404" t="s">
        <v>401</v>
      </c>
      <c r="E113" s="661" t="s">
        <v>402</v>
      </c>
      <c r="F113" s="661"/>
      <c r="G113" s="661"/>
      <c r="H113" s="217"/>
    </row>
    <row r="114" spans="1:8" ht="131.25" customHeight="1">
      <c r="A114" s="217"/>
      <c r="B114" s="714"/>
      <c r="C114" s="404" t="s">
        <v>169</v>
      </c>
      <c r="D114" s="404" t="s">
        <v>403</v>
      </c>
      <c r="E114" s="661" t="s">
        <v>706</v>
      </c>
      <c r="F114" s="661"/>
      <c r="G114" s="661"/>
      <c r="H114" s="217"/>
    </row>
    <row r="115" spans="1:8" ht="15.75">
      <c r="B115" s="141"/>
      <c r="C115" s="140"/>
      <c r="D115" s="19"/>
      <c r="E115" s="19"/>
    </row>
    <row r="116" spans="1:8" ht="15.75">
      <c r="B116" s="141"/>
      <c r="C116" s="140"/>
      <c r="D116" s="19"/>
      <c r="E116" s="19"/>
    </row>
    <row r="117" spans="1:8" ht="15.75">
      <c r="B117" s="141"/>
      <c r="C117" s="140"/>
      <c r="D117" s="19"/>
      <c r="E117" s="19"/>
    </row>
    <row r="118" spans="1:8" ht="15.75">
      <c r="B118" s="141"/>
      <c r="C118" s="140"/>
      <c r="D118" s="20"/>
      <c r="E118" s="20"/>
    </row>
    <row r="119" spans="1:8" ht="15.75">
      <c r="B119" s="141"/>
      <c r="C119" s="140"/>
      <c r="D119" s="19"/>
      <c r="E119" s="19"/>
    </row>
    <row r="120" spans="1:8" ht="15.75">
      <c r="B120" s="141"/>
      <c r="C120" s="140"/>
      <c r="D120" s="19"/>
      <c r="E120" s="19"/>
    </row>
    <row r="121" spans="1:8" ht="15.75">
      <c r="B121" s="141"/>
      <c r="C121" s="140"/>
      <c r="D121" s="19"/>
      <c r="E121" s="19"/>
    </row>
    <row r="122" spans="1:8" ht="15.75">
      <c r="B122" s="141"/>
      <c r="C122" s="140"/>
      <c r="D122" s="19"/>
      <c r="E122" s="19"/>
    </row>
    <row r="123" spans="1:8" ht="15.75">
      <c r="B123" s="141"/>
      <c r="C123" s="140"/>
      <c r="D123" s="19"/>
      <c r="E123" s="19"/>
    </row>
    <row r="124" spans="1:8" ht="15.75">
      <c r="B124" s="141"/>
      <c r="C124" s="140"/>
      <c r="D124" s="19"/>
      <c r="E124" s="19"/>
    </row>
    <row r="125" spans="1:8" ht="15.75">
      <c r="B125" s="141"/>
      <c r="C125" s="140"/>
      <c r="D125" s="19"/>
      <c r="E125" s="19"/>
    </row>
    <row r="126" spans="1:8" ht="15.75">
      <c r="B126" s="141"/>
      <c r="C126" s="140"/>
      <c r="D126" s="19"/>
      <c r="E126" s="19"/>
    </row>
    <row r="127" spans="1:8" ht="15.75">
      <c r="B127" s="141"/>
      <c r="C127" s="140"/>
      <c r="D127" s="19"/>
      <c r="E127" s="19"/>
    </row>
    <row r="128" spans="1:8" ht="15.75">
      <c r="B128" s="141"/>
      <c r="C128" s="140"/>
      <c r="D128" s="19"/>
      <c r="E128" s="19"/>
    </row>
    <row r="129" spans="2:5" ht="15.75">
      <c r="B129" s="141"/>
      <c r="C129" s="140"/>
      <c r="D129" s="19"/>
      <c r="E129" s="19"/>
    </row>
    <row r="130" spans="2:5" ht="15.75">
      <c r="B130" s="141"/>
      <c r="C130" s="140"/>
      <c r="D130" s="19"/>
      <c r="E130" s="19"/>
    </row>
    <row r="131" spans="2:5" ht="15.75">
      <c r="B131" s="141"/>
      <c r="C131" s="140"/>
      <c r="D131" s="19"/>
      <c r="E131" s="19"/>
    </row>
    <row r="132" spans="2:5" ht="15.75">
      <c r="B132" s="141"/>
      <c r="C132" s="140"/>
      <c r="D132" s="19"/>
      <c r="E132" s="19"/>
    </row>
    <row r="133" spans="2:5" ht="15.75">
      <c r="B133" s="141"/>
      <c r="C133" s="140"/>
      <c r="D133" s="19"/>
      <c r="E133" s="19"/>
    </row>
    <row r="134" spans="2:5" ht="15.75">
      <c r="B134" s="141"/>
      <c r="C134" s="140"/>
      <c r="D134" s="19"/>
      <c r="E134" s="19"/>
    </row>
    <row r="135" spans="2:5" ht="15.75">
      <c r="B135" s="141"/>
      <c r="C135" s="140"/>
      <c r="D135" s="19"/>
      <c r="E135" s="19"/>
    </row>
    <row r="136" spans="2:5" ht="15.75">
      <c r="B136" s="141"/>
      <c r="C136" s="140"/>
      <c r="D136" s="19"/>
      <c r="E136" s="19"/>
    </row>
    <row r="137" spans="2:5" ht="15.75">
      <c r="B137" s="141"/>
      <c r="C137" s="140"/>
      <c r="D137" s="19"/>
      <c r="E137" s="19"/>
    </row>
    <row r="138" spans="2:5" ht="15.75">
      <c r="B138" s="141"/>
      <c r="C138" s="140"/>
      <c r="D138" s="19"/>
      <c r="E138" s="19"/>
    </row>
    <row r="139" spans="2:5" ht="15.75">
      <c r="B139" s="141"/>
      <c r="C139" s="140"/>
      <c r="D139" s="19"/>
      <c r="E139" s="19"/>
    </row>
    <row r="140" spans="2:5" ht="15.75">
      <c r="B140" s="141"/>
      <c r="C140" s="140"/>
      <c r="D140" s="19"/>
      <c r="E140" s="19"/>
    </row>
    <row r="141" spans="2:5" ht="15.75">
      <c r="B141" s="141"/>
      <c r="C141" s="140"/>
      <c r="D141" s="19"/>
      <c r="E141" s="19"/>
    </row>
    <row r="142" spans="2:5" ht="15.75">
      <c r="B142" s="141"/>
      <c r="C142" s="140"/>
      <c r="D142" s="19"/>
      <c r="E142" s="19"/>
    </row>
    <row r="143" spans="2:5" ht="15.75">
      <c r="B143" s="141"/>
      <c r="C143" s="19"/>
      <c r="D143" s="19"/>
      <c r="E143" s="19"/>
    </row>
    <row r="144" spans="2:5" ht="15.75">
      <c r="B144" s="141"/>
      <c r="C144" s="140"/>
      <c r="D144" s="19"/>
      <c r="E144" s="19"/>
    </row>
    <row r="145" spans="2:5" ht="15.75">
      <c r="B145" s="141"/>
      <c r="C145" s="140"/>
      <c r="D145" s="19"/>
      <c r="E145" s="19"/>
    </row>
    <row r="146" spans="2:5" ht="15.75">
      <c r="B146" s="141"/>
      <c r="C146" s="140"/>
      <c r="D146" s="19"/>
      <c r="E146" s="19"/>
    </row>
    <row r="147" spans="2:5" ht="15.75">
      <c r="B147" s="141"/>
      <c r="C147" s="140"/>
      <c r="D147" s="19"/>
      <c r="E147" s="19"/>
    </row>
    <row r="148" spans="2:5" ht="15.75">
      <c r="B148" s="141"/>
      <c r="C148" s="140"/>
      <c r="D148" s="19"/>
      <c r="E148" s="19"/>
    </row>
    <row r="149" spans="2:5" ht="15.75">
      <c r="B149" s="141"/>
      <c r="C149" s="140"/>
      <c r="D149" s="19"/>
      <c r="E149" s="19"/>
    </row>
    <row r="150" spans="2:5" ht="15.75">
      <c r="B150" s="141"/>
      <c r="C150" s="140"/>
      <c r="D150" s="19"/>
      <c r="E150" s="19"/>
    </row>
    <row r="151" spans="2:5" ht="15.75">
      <c r="B151" s="141"/>
      <c r="C151" s="140"/>
      <c r="D151" s="19"/>
      <c r="E151" s="19"/>
    </row>
    <row r="152" spans="2:5" ht="15.75">
      <c r="B152" s="141"/>
      <c r="C152" s="140"/>
      <c r="D152" s="19"/>
      <c r="E152" s="19"/>
    </row>
    <row r="153" spans="2:5" ht="15.75">
      <c r="B153" s="141"/>
      <c r="C153" s="140"/>
      <c r="D153" s="19"/>
      <c r="E153" s="19"/>
    </row>
    <row r="154" spans="2:5" ht="15.75">
      <c r="B154" s="141"/>
      <c r="C154" s="140"/>
      <c r="D154" s="19"/>
      <c r="E154" s="19"/>
    </row>
    <row r="155" spans="2:5" ht="15.75">
      <c r="B155" s="141"/>
      <c r="C155" s="140"/>
      <c r="D155" s="19"/>
      <c r="E155" s="19"/>
    </row>
    <row r="156" spans="2:5" ht="15.75">
      <c r="B156" s="141"/>
      <c r="C156" s="140"/>
      <c r="D156" s="19"/>
      <c r="E156" s="19"/>
    </row>
    <row r="157" spans="2:5" ht="15.75">
      <c r="B157" s="141"/>
      <c r="C157" s="140"/>
      <c r="D157" s="19"/>
      <c r="E157" s="19"/>
    </row>
    <row r="158" spans="2:5" ht="15.75">
      <c r="B158" s="141"/>
      <c r="C158" s="140"/>
      <c r="D158" s="19"/>
      <c r="E158" s="19"/>
    </row>
    <row r="159" spans="2:5" ht="15.75">
      <c r="B159" s="141"/>
      <c r="C159" s="140"/>
      <c r="D159" s="19"/>
      <c r="E159" s="19"/>
    </row>
    <row r="160" spans="2:5" ht="15.75">
      <c r="B160" s="141"/>
      <c r="C160" s="140"/>
      <c r="D160" s="19"/>
      <c r="E160" s="19"/>
    </row>
    <row r="161" spans="2:5" ht="15.75">
      <c r="B161" s="141"/>
      <c r="C161" s="140"/>
      <c r="D161" s="19"/>
      <c r="E161" s="19"/>
    </row>
    <row r="162" spans="2:5" ht="15.75">
      <c r="B162" s="141"/>
      <c r="C162" s="140"/>
      <c r="D162" s="19"/>
      <c r="E162" s="19"/>
    </row>
    <row r="163" spans="2:5" ht="15.75">
      <c r="B163" s="141"/>
      <c r="C163" s="140"/>
      <c r="D163" s="19"/>
      <c r="E163" s="19"/>
    </row>
    <row r="164" spans="2:5" ht="15.75">
      <c r="B164" s="141"/>
      <c r="C164" s="140"/>
      <c r="D164" s="19"/>
      <c r="E164" s="19"/>
    </row>
    <row r="165" spans="2:5" ht="15.75">
      <c r="B165" s="141"/>
      <c r="C165" s="140"/>
      <c r="D165" s="19"/>
      <c r="E165" s="19"/>
    </row>
    <row r="166" spans="2:5" ht="15.75">
      <c r="B166" s="141"/>
      <c r="C166" s="140"/>
      <c r="D166" s="19"/>
      <c r="E166" s="19"/>
    </row>
    <row r="167" spans="2:5" ht="15.75">
      <c r="B167" s="141"/>
      <c r="C167" s="140"/>
      <c r="D167" s="19"/>
      <c r="E167" s="19"/>
    </row>
    <row r="168" spans="2:5" ht="15.75">
      <c r="B168" s="141"/>
      <c r="C168" s="140"/>
      <c r="D168" s="19"/>
      <c r="E168" s="19"/>
    </row>
    <row r="169" spans="2:5" ht="15.75">
      <c r="B169" s="141"/>
      <c r="C169" s="140"/>
      <c r="D169" s="19"/>
      <c r="E169" s="19"/>
    </row>
    <row r="170" spans="2:5" ht="15.75">
      <c r="B170" s="141"/>
      <c r="C170" s="140"/>
      <c r="D170" s="19"/>
      <c r="E170" s="19"/>
    </row>
    <row r="171" spans="2:5" ht="15.75">
      <c r="B171" s="141"/>
      <c r="C171" s="140"/>
      <c r="D171" s="19"/>
      <c r="E171" s="19"/>
    </row>
    <row r="172" spans="2:5">
      <c r="B172" s="139"/>
    </row>
    <row r="173" spans="2:5">
      <c r="B173" s="139"/>
    </row>
    <row r="174" spans="2:5">
      <c r="B174" s="139"/>
    </row>
    <row r="175" spans="2:5">
      <c r="B175" s="139"/>
    </row>
  </sheetData>
  <mergeCells count="131">
    <mergeCell ref="B110:B114"/>
    <mergeCell ref="E113:G113"/>
    <mergeCell ref="E114:G114"/>
    <mergeCell ref="B103:B109"/>
    <mergeCell ref="E107:G107"/>
    <mergeCell ref="E109:G109"/>
    <mergeCell ref="E110:G110"/>
    <mergeCell ref="E111:G111"/>
    <mergeCell ref="E112:G112"/>
    <mergeCell ref="E104:G104"/>
    <mergeCell ref="E105:G105"/>
    <mergeCell ref="E106:G106"/>
    <mergeCell ref="E108:G108"/>
    <mergeCell ref="B94:G94"/>
    <mergeCell ref="B95:G95"/>
    <mergeCell ref="B96:B102"/>
    <mergeCell ref="E99:G99"/>
    <mergeCell ref="E100:G100"/>
    <mergeCell ref="E101:G101"/>
    <mergeCell ref="E102:G102"/>
    <mergeCell ref="E103:G103"/>
    <mergeCell ref="E96:G96"/>
    <mergeCell ref="E97:G97"/>
    <mergeCell ref="E98:G98"/>
    <mergeCell ref="B76:B85"/>
    <mergeCell ref="E87:G87"/>
    <mergeCell ref="E88:G88"/>
    <mergeCell ref="E81:G81"/>
    <mergeCell ref="E82:G82"/>
    <mergeCell ref="E83:G83"/>
    <mergeCell ref="E84:G84"/>
    <mergeCell ref="E85:G85"/>
    <mergeCell ref="E76:G76"/>
    <mergeCell ref="E77:G77"/>
    <mergeCell ref="E78:G78"/>
    <mergeCell ref="E79:G79"/>
    <mergeCell ref="E80:G80"/>
    <mergeCell ref="B86:B93"/>
    <mergeCell ref="E89:G89"/>
    <mergeCell ref="E90:G90"/>
    <mergeCell ref="E91:G91"/>
    <mergeCell ref="E92:G92"/>
    <mergeCell ref="E93:G93"/>
    <mergeCell ref="E86:G86"/>
    <mergeCell ref="B71:G71"/>
    <mergeCell ref="B72:G72"/>
    <mergeCell ref="E73:G73"/>
    <mergeCell ref="E74:G74"/>
    <mergeCell ref="E75:G75"/>
    <mergeCell ref="E67:G67"/>
    <mergeCell ref="E68:G68"/>
    <mergeCell ref="E69:G69"/>
    <mergeCell ref="E70:G70"/>
    <mergeCell ref="B65:B70"/>
    <mergeCell ref="B73:B75"/>
    <mergeCell ref="E65:G65"/>
    <mergeCell ref="E66:G66"/>
    <mergeCell ref="B36:B43"/>
    <mergeCell ref="B44:G44"/>
    <mergeCell ref="E36:G36"/>
    <mergeCell ref="E37:G37"/>
    <mergeCell ref="E38:G38"/>
    <mergeCell ref="E39:G39"/>
    <mergeCell ref="E40:G40"/>
    <mergeCell ref="E63:G63"/>
    <mergeCell ref="E64:G64"/>
    <mergeCell ref="B62:B64"/>
    <mergeCell ref="E59:G59"/>
    <mergeCell ref="B55:B59"/>
    <mergeCell ref="B60:G60"/>
    <mergeCell ref="B61:G61"/>
    <mergeCell ref="E62:G62"/>
    <mergeCell ref="E55:G55"/>
    <mergeCell ref="E56:G56"/>
    <mergeCell ref="E57:G57"/>
    <mergeCell ref="E58:G58"/>
    <mergeCell ref="E34:G34"/>
    <mergeCell ref="B29:B34"/>
    <mergeCell ref="E35:G35"/>
    <mergeCell ref="E28:G28"/>
    <mergeCell ref="B27:B28"/>
    <mergeCell ref="E29:G29"/>
    <mergeCell ref="E30:G30"/>
    <mergeCell ref="E31:G31"/>
    <mergeCell ref="B46:B54"/>
    <mergeCell ref="E54:G54"/>
    <mergeCell ref="E32:G32"/>
    <mergeCell ref="E33:G33"/>
    <mergeCell ref="B45:G45"/>
    <mergeCell ref="E46:G46"/>
    <mergeCell ref="E47:G47"/>
    <mergeCell ref="E48:G48"/>
    <mergeCell ref="E49:G49"/>
    <mergeCell ref="E50:G50"/>
    <mergeCell ref="E51:G51"/>
    <mergeCell ref="E52:G52"/>
    <mergeCell ref="E53:G53"/>
    <mergeCell ref="E41:G41"/>
    <mergeCell ref="E42:G42"/>
    <mergeCell ref="E43:G43"/>
    <mergeCell ref="E13:G13"/>
    <mergeCell ref="B10:B12"/>
    <mergeCell ref="E10:G10"/>
    <mergeCell ref="E12:G12"/>
    <mergeCell ref="E11:G11"/>
    <mergeCell ref="E17:G17"/>
    <mergeCell ref="E18:G18"/>
    <mergeCell ref="E19:G19"/>
    <mergeCell ref="B14:G14"/>
    <mergeCell ref="B15:G15"/>
    <mergeCell ref="E24:G24"/>
    <mergeCell ref="E25:G25"/>
    <mergeCell ref="E26:G26"/>
    <mergeCell ref="B24:B26"/>
    <mergeCell ref="E27:G27"/>
    <mergeCell ref="E20:G20"/>
    <mergeCell ref="E21:G21"/>
    <mergeCell ref="E22:G22"/>
    <mergeCell ref="E23:G23"/>
    <mergeCell ref="B16:B23"/>
    <mergeCell ref="E16:G16"/>
    <mergeCell ref="B1:G1"/>
    <mergeCell ref="E2:G2"/>
    <mergeCell ref="E5:G5"/>
    <mergeCell ref="E6:G6"/>
    <mergeCell ref="E9:G9"/>
    <mergeCell ref="B5:B9"/>
    <mergeCell ref="E7:G7"/>
    <mergeCell ref="E8:G8"/>
    <mergeCell ref="B3:G3"/>
    <mergeCell ref="B4:G4"/>
  </mergeCells>
  <dataValidations count="1">
    <dataValidation allowBlank="1" sqref="C5:D10" xr:uid="{00000000-0002-0000-0200-000000000000}"/>
  </dataValidations>
  <pageMargins left="0.7" right="0.7" top="0.5" bottom="0.75" header="0.05" footer="0.3"/>
  <pageSetup scale="35" fitToHeight="0" orientation="portrait" r:id="rId1"/>
  <headerFooter>
    <oddFooter>&amp;LSource: NCQA Standards V2 9/30/2017
Tool updated by Qualis Health, Dec 21, 2017&amp;CNOTE: The score you obtain using this tool does 
 Not guarantee receipt of that same score from NCQA&amp;RPage &amp;P of &amp;N -
 &amp;D &amp;T</oddFooter>
  </headerFooter>
  <rowBreaks count="8" manualBreakCount="8">
    <brk id="13" max="7" man="1"/>
    <brk id="28" max="7" man="1"/>
    <brk id="35" max="7" man="1"/>
    <brk id="43" max="7" man="1"/>
    <brk id="59" max="7" man="1"/>
    <brk id="70" max="7" man="1"/>
    <brk id="93" max="7" man="1"/>
    <brk id="10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1"/>
    <pageSetUpPr fitToPage="1"/>
  </sheetPr>
  <dimension ref="A1:T684"/>
  <sheetViews>
    <sheetView showGridLines="0" topLeftCell="A53" zoomScale="120" zoomScaleNormal="120" zoomScaleSheetLayoutView="100" workbookViewId="0">
      <selection activeCell="A5" sqref="A5"/>
    </sheetView>
  </sheetViews>
  <sheetFormatPr defaultColWidth="9.140625" defaultRowHeight="12.75"/>
  <cols>
    <col min="1" max="1" width="3.28515625" style="5" customWidth="1"/>
    <col min="2" max="2" width="20.7109375" style="337" customWidth="1"/>
    <col min="3" max="3" width="99" style="6" customWidth="1"/>
    <col min="4" max="4" width="17.140625" style="9" customWidth="1"/>
    <col min="5" max="5" width="12.85546875" style="9" customWidth="1"/>
    <col min="6" max="7" width="3.42578125" customWidth="1"/>
    <col min="8" max="8" width="9.140625" style="25"/>
    <col min="21" max="16384" width="9.140625" style="5"/>
  </cols>
  <sheetData>
    <row r="1" spans="1:20" s="1" customFormat="1" ht="23.25" customHeight="1">
      <c r="A1" s="721" t="s">
        <v>27</v>
      </c>
      <c r="B1" s="721"/>
      <c r="C1" s="721"/>
      <c r="D1" s="721"/>
      <c r="E1" s="721"/>
      <c r="F1" s="721"/>
      <c r="G1"/>
      <c r="H1" s="25"/>
      <c r="I1"/>
      <c r="J1"/>
      <c r="K1"/>
      <c r="L1"/>
      <c r="M1"/>
      <c r="N1"/>
      <c r="O1"/>
      <c r="P1"/>
      <c r="Q1"/>
      <c r="R1"/>
      <c r="S1"/>
      <c r="T1"/>
    </row>
    <row r="2" spans="1:20" s="1" customFormat="1" ht="11.25" customHeight="1" thickBot="1">
      <c r="B2" s="257"/>
      <c r="C2" s="257"/>
      <c r="D2" s="257"/>
      <c r="E2" s="256"/>
      <c r="F2"/>
      <c r="G2"/>
      <c r="H2" s="25"/>
      <c r="I2"/>
      <c r="J2"/>
      <c r="K2"/>
      <c r="L2"/>
      <c r="M2"/>
      <c r="N2"/>
      <c r="O2"/>
      <c r="P2"/>
      <c r="Q2"/>
      <c r="R2"/>
      <c r="S2"/>
      <c r="T2"/>
    </row>
    <row r="3" spans="1:20" s="1" customFormat="1" ht="28.5" thickBot="1">
      <c r="B3" s="348" t="str">
        <f>+'Summary Score Recap'!C3</f>
        <v>Core Not Passed - Passed 0 Concept Areas, only 6 Concept areas and 40 credits remaining.</v>
      </c>
      <c r="C3" s="344"/>
      <c r="D3" s="344"/>
      <c r="E3" s="345"/>
      <c r="F3"/>
      <c r="G3"/>
      <c r="H3" s="25"/>
      <c r="I3"/>
      <c r="J3"/>
      <c r="K3"/>
      <c r="L3"/>
      <c r="M3"/>
      <c r="N3"/>
      <c r="O3"/>
      <c r="P3"/>
      <c r="Q3"/>
      <c r="R3"/>
      <c r="S3"/>
      <c r="T3"/>
    </row>
    <row r="4" spans="1:20" s="1" customFormat="1" ht="15.75" customHeight="1" thickBot="1">
      <c r="B4" s="257"/>
      <c r="C4" s="257"/>
      <c r="D4" s="257"/>
      <c r="E4" s="256"/>
      <c r="F4"/>
      <c r="G4"/>
      <c r="H4" s="25"/>
      <c r="I4"/>
      <c r="J4"/>
      <c r="K4"/>
      <c r="L4"/>
      <c r="M4"/>
      <c r="N4"/>
      <c r="O4"/>
      <c r="P4"/>
      <c r="Q4"/>
      <c r="R4"/>
      <c r="S4"/>
      <c r="T4"/>
    </row>
    <row r="5" spans="1:20" ht="18.75" customHeight="1" thickBot="1">
      <c r="A5" s="34" t="s">
        <v>845</v>
      </c>
      <c r="B5" s="722" t="s">
        <v>35</v>
      </c>
      <c r="C5" s="723"/>
      <c r="D5" s="723"/>
      <c r="E5" s="724"/>
      <c r="F5" s="35"/>
    </row>
    <row r="6" spans="1:20" s="4" customFormat="1" ht="31.5" customHeight="1">
      <c r="A6" s="81"/>
      <c r="B6" s="731" t="s">
        <v>28</v>
      </c>
      <c r="C6" s="732"/>
      <c r="D6" s="732"/>
      <c r="E6" s="733"/>
      <c r="F6" s="57"/>
      <c r="G6"/>
      <c r="H6" s="25"/>
      <c r="I6"/>
      <c r="J6"/>
      <c r="K6"/>
      <c r="L6"/>
      <c r="M6"/>
      <c r="N6"/>
      <c r="O6"/>
      <c r="P6"/>
      <c r="Q6"/>
      <c r="R6"/>
      <c r="S6"/>
      <c r="T6"/>
    </row>
    <row r="7" spans="1:20" ht="45.75" thickBot="1">
      <c r="A7" s="58"/>
      <c r="B7" s="643" t="s">
        <v>11</v>
      </c>
      <c r="C7" s="644" t="s">
        <v>12</v>
      </c>
      <c r="D7" s="645" t="s">
        <v>13</v>
      </c>
      <c r="E7" s="646" t="s">
        <v>406</v>
      </c>
      <c r="F7" s="57"/>
      <c r="H7" s="56"/>
    </row>
    <row r="8" spans="1:20" ht="60">
      <c r="A8" s="58"/>
      <c r="B8" s="740" t="s">
        <v>712</v>
      </c>
      <c r="C8" s="407" t="s">
        <v>31</v>
      </c>
      <c r="D8" s="27"/>
      <c r="E8" s="83"/>
      <c r="F8" s="57"/>
      <c r="I8" s="25"/>
    </row>
    <row r="9" spans="1:20" ht="15">
      <c r="A9" s="58"/>
      <c r="B9" s="741"/>
      <c r="C9" s="366" t="s">
        <v>707</v>
      </c>
      <c r="D9" s="408" t="str">
        <f>IF('Action Plan'!K6&lt;&gt;"", 'Action Plan'!K6, "-")</f>
        <v>-</v>
      </c>
      <c r="E9" s="409" t="str">
        <f>IF(D9="Yes",1,"-")</f>
        <v>-</v>
      </c>
      <c r="F9" s="57"/>
      <c r="I9" s="25"/>
    </row>
    <row r="10" spans="1:20" ht="15">
      <c r="A10" s="58"/>
      <c r="B10" s="741"/>
      <c r="C10" s="366" t="s">
        <v>708</v>
      </c>
      <c r="D10" s="408" t="str">
        <f>IF('Action Plan'!K7&lt;&gt;"", 'Action Plan'!K7, "-")</f>
        <v>-</v>
      </c>
      <c r="E10" s="409" t="str">
        <f>IF(D10="Yes",1,"-")</f>
        <v>-</v>
      </c>
      <c r="F10" s="57"/>
      <c r="I10" s="25"/>
    </row>
    <row r="11" spans="1:20" ht="14.25">
      <c r="A11" s="58"/>
      <c r="B11" s="741"/>
      <c r="C11" s="410" t="s">
        <v>50</v>
      </c>
      <c r="D11" s="411">
        <v>2</v>
      </c>
      <c r="E11" s="412"/>
      <c r="F11" s="57"/>
      <c r="I11" s="25"/>
    </row>
    <row r="12" spans="1:20" ht="15">
      <c r="A12" s="58"/>
      <c r="B12" s="742"/>
      <c r="C12" s="413" t="s">
        <v>32</v>
      </c>
      <c r="D12" s="414">
        <f>+COUNTIF(D9:D10,"Yes")</f>
        <v>0</v>
      </c>
      <c r="E12" s="415"/>
      <c r="F12" s="57"/>
      <c r="I12" s="25"/>
    </row>
    <row r="13" spans="1:20" ht="30.75" customHeight="1">
      <c r="A13" s="58"/>
      <c r="B13" s="734" t="s">
        <v>713</v>
      </c>
      <c r="C13" s="407" t="s">
        <v>841</v>
      </c>
      <c r="D13" s="416"/>
      <c r="E13" s="417"/>
      <c r="F13" s="57"/>
      <c r="I13" s="25"/>
    </row>
    <row r="14" spans="1:20" ht="15">
      <c r="A14" s="58"/>
      <c r="B14" s="735"/>
      <c r="C14" s="375" t="s">
        <v>840</v>
      </c>
      <c r="D14" s="408" t="str">
        <f>IF('Action Plan'!K11&lt;&gt;"", 'Action Plan'!K11, "-")</f>
        <v>-</v>
      </c>
      <c r="E14" s="409" t="str">
        <f>IF(D14="Yes",1,"-")</f>
        <v>-</v>
      </c>
      <c r="F14" s="57"/>
      <c r="I14" s="25"/>
    </row>
    <row r="15" spans="1:20" ht="15">
      <c r="A15" s="58"/>
      <c r="B15" s="735"/>
      <c r="C15" s="382" t="s">
        <v>710</v>
      </c>
      <c r="D15" s="408" t="str">
        <f>IF('Action Plan'!K12&lt;&gt;"", 'Action Plan'!K12, "-")</f>
        <v>-</v>
      </c>
      <c r="E15" s="409" t="str">
        <f>IF(D15="Yes",1,"-")</f>
        <v>-</v>
      </c>
      <c r="F15" s="57"/>
      <c r="I15" s="25"/>
    </row>
    <row r="16" spans="1:20" ht="14.25">
      <c r="A16" s="58"/>
      <c r="B16" s="735"/>
      <c r="C16" s="418" t="s">
        <v>51</v>
      </c>
      <c r="D16" s="419">
        <v>2</v>
      </c>
      <c r="E16" s="420"/>
      <c r="F16" s="57"/>
      <c r="I16" s="25"/>
    </row>
    <row r="17" spans="1:20" ht="15">
      <c r="A17" s="58"/>
      <c r="B17" s="736"/>
      <c r="C17" s="413" t="s">
        <v>33</v>
      </c>
      <c r="D17" s="414">
        <f>+COUNTIF(D14:D15,"Yes")+COUNTIF(D14:D15,"NA")</f>
        <v>0</v>
      </c>
      <c r="E17" s="415"/>
      <c r="F17" s="57"/>
      <c r="I17" s="25"/>
    </row>
    <row r="18" spans="1:20" ht="30">
      <c r="A18" s="58"/>
      <c r="B18" s="737" t="s">
        <v>714</v>
      </c>
      <c r="C18" s="421" t="s">
        <v>842</v>
      </c>
      <c r="D18" s="422"/>
      <c r="E18" s="423"/>
      <c r="F18" s="57"/>
      <c r="I18" s="25"/>
    </row>
    <row r="19" spans="1:20" ht="15">
      <c r="A19" s="58"/>
      <c r="B19" s="738"/>
      <c r="C19" s="382" t="s">
        <v>711</v>
      </c>
      <c r="D19" s="408" t="str">
        <f>IF('Action Plan'!K14&lt;&gt;"", 'Action Plan'!K14, "-")</f>
        <v>-</v>
      </c>
      <c r="E19" s="409" t="str">
        <f>IF(D19="Yes",1,"-")</f>
        <v>-</v>
      </c>
      <c r="F19" s="57"/>
      <c r="I19" s="25"/>
    </row>
    <row r="20" spans="1:20" ht="14.25">
      <c r="A20" s="58"/>
      <c r="B20" s="738"/>
      <c r="C20" s="418" t="s">
        <v>52</v>
      </c>
      <c r="D20" s="419">
        <v>1</v>
      </c>
      <c r="E20" s="420"/>
      <c r="F20" s="57"/>
    </row>
    <row r="21" spans="1:20" ht="15.75" thickBot="1">
      <c r="A21" s="58"/>
      <c r="B21" s="739"/>
      <c r="C21" s="424" t="s">
        <v>34</v>
      </c>
      <c r="D21" s="425">
        <f>+COUNTIF(D19:D19,"Yes")+COUNTIF(D19:D19,"NA")</f>
        <v>0</v>
      </c>
      <c r="E21" s="426"/>
      <c r="F21" s="57"/>
    </row>
    <row r="22" spans="1:20" ht="15">
      <c r="A22" s="58"/>
      <c r="B22" s="322"/>
      <c r="C22" s="428" t="s">
        <v>420</v>
      </c>
      <c r="D22" s="429">
        <f>+D20+D16+D11</f>
        <v>5</v>
      </c>
      <c r="E22" s="427"/>
      <c r="F22" s="84"/>
    </row>
    <row r="23" spans="1:20" ht="15">
      <c r="A23" s="58"/>
      <c r="B23" s="322"/>
      <c r="C23" s="430" t="s">
        <v>421</v>
      </c>
      <c r="D23" s="431">
        <f>+D21+D17+D12</f>
        <v>0</v>
      </c>
      <c r="E23" s="427"/>
      <c r="F23" s="84"/>
    </row>
    <row r="24" spans="1:20" ht="6.75" customHeight="1" thickBot="1">
      <c r="A24" s="77"/>
      <c r="B24" s="323"/>
      <c r="C24" s="48"/>
      <c r="D24" s="48"/>
      <c r="E24" s="48"/>
      <c r="F24" s="78"/>
    </row>
    <row r="25" spans="1:20" s="1" customFormat="1" ht="18.75" customHeight="1" thickBot="1">
      <c r="A25" s="38"/>
      <c r="B25" s="725" t="s">
        <v>36</v>
      </c>
      <c r="C25" s="726"/>
      <c r="D25" s="726"/>
      <c r="E25" s="727"/>
      <c r="F25" s="40"/>
      <c r="G25"/>
      <c r="H25" s="25"/>
      <c r="I25"/>
      <c r="J25"/>
      <c r="K25"/>
      <c r="L25"/>
      <c r="M25"/>
      <c r="N25"/>
      <c r="O25"/>
      <c r="P25"/>
      <c r="Q25"/>
      <c r="R25"/>
      <c r="S25"/>
      <c r="T25"/>
    </row>
    <row r="26" spans="1:20" s="1" customFormat="1" ht="29.25" customHeight="1" thickBot="1">
      <c r="A26" s="39"/>
      <c r="B26" s="728" t="s">
        <v>314</v>
      </c>
      <c r="C26" s="729"/>
      <c r="D26" s="729"/>
      <c r="E26" s="730"/>
      <c r="F26" s="41"/>
      <c r="G26"/>
      <c r="H26" s="25"/>
      <c r="I26"/>
      <c r="J26"/>
      <c r="K26"/>
      <c r="L26"/>
      <c r="M26"/>
      <c r="N26"/>
      <c r="O26"/>
      <c r="P26"/>
      <c r="Q26"/>
      <c r="R26"/>
      <c r="S26"/>
      <c r="T26"/>
    </row>
    <row r="27" spans="1:20" s="1" customFormat="1" ht="45.75" thickBot="1">
      <c r="A27" s="59"/>
      <c r="B27" s="432" t="s">
        <v>11</v>
      </c>
      <c r="C27" s="433" t="s">
        <v>12</v>
      </c>
      <c r="D27" s="434" t="s">
        <v>13</v>
      </c>
      <c r="E27" s="435" t="s">
        <v>406</v>
      </c>
      <c r="F27" s="60"/>
      <c r="G27"/>
      <c r="H27" s="25"/>
      <c r="I27"/>
      <c r="J27"/>
      <c r="K27"/>
      <c r="L27"/>
      <c r="M27"/>
      <c r="N27"/>
      <c r="O27"/>
      <c r="P27"/>
      <c r="Q27"/>
      <c r="R27"/>
      <c r="S27"/>
      <c r="T27"/>
    </row>
    <row r="28" spans="1:20" s="1" customFormat="1" ht="45" customHeight="1">
      <c r="A28" s="59"/>
      <c r="B28" s="743" t="s">
        <v>839</v>
      </c>
      <c r="C28" s="436" t="s">
        <v>843</v>
      </c>
      <c r="D28" s="437"/>
      <c r="E28" s="438"/>
      <c r="F28" s="60"/>
      <c r="G28"/>
      <c r="H28" s="25"/>
      <c r="I28"/>
      <c r="J28"/>
      <c r="K28"/>
      <c r="L28"/>
      <c r="M28"/>
      <c r="N28"/>
      <c r="O28"/>
      <c r="P28"/>
      <c r="Q28"/>
      <c r="R28"/>
      <c r="S28"/>
      <c r="T28"/>
    </row>
    <row r="29" spans="1:20" s="1" customFormat="1" ht="15">
      <c r="A29" s="59"/>
      <c r="B29" s="743"/>
      <c r="C29" s="382" t="s">
        <v>715</v>
      </c>
      <c r="D29" s="408" t="str">
        <f>IF('Action Plan'!K15&lt;&gt;"", 'Action Plan'!K15, "-")</f>
        <v>-</v>
      </c>
      <c r="E29" s="439" t="str">
        <f>IF(D29="Yes",1,"-")</f>
        <v>-</v>
      </c>
      <c r="F29" s="60"/>
      <c r="G29"/>
      <c r="H29" s="25"/>
      <c r="I29"/>
      <c r="J29"/>
      <c r="K29"/>
      <c r="L29"/>
      <c r="M29"/>
      <c r="N29"/>
      <c r="O29"/>
      <c r="P29"/>
      <c r="Q29"/>
      <c r="R29"/>
      <c r="S29"/>
      <c r="T29"/>
    </row>
    <row r="30" spans="1:20" s="1" customFormat="1" ht="15">
      <c r="A30" s="59"/>
      <c r="B30" s="743"/>
      <c r="C30" s="382" t="s">
        <v>716</v>
      </c>
      <c r="D30" s="408" t="str">
        <f>IF('Action Plan'!K16&lt;&gt;"", 'Action Plan'!K16, "-")</f>
        <v>-</v>
      </c>
      <c r="E30" s="439" t="str">
        <f>IF(D30="Yes",1,"-")</f>
        <v>-</v>
      </c>
      <c r="F30" s="60"/>
      <c r="G30"/>
      <c r="H30" s="25"/>
      <c r="I30"/>
      <c r="J30"/>
      <c r="K30"/>
      <c r="L30"/>
      <c r="M30"/>
      <c r="N30"/>
      <c r="O30"/>
      <c r="P30"/>
      <c r="Q30"/>
      <c r="R30"/>
      <c r="S30"/>
      <c r="T30"/>
    </row>
    <row r="31" spans="1:20" s="1" customFormat="1" ht="15">
      <c r="A31" s="59"/>
      <c r="B31" s="743"/>
      <c r="C31" s="382" t="s">
        <v>717</v>
      </c>
      <c r="D31" s="408" t="str">
        <f>IF('Action Plan'!K17&lt;&gt;"", 'Action Plan'!K17, "-")</f>
        <v>-</v>
      </c>
      <c r="E31" s="439" t="str">
        <f>IF(D31="Yes",1,"-")</f>
        <v>-</v>
      </c>
      <c r="F31" s="60"/>
      <c r="G31"/>
      <c r="H31" s="25"/>
      <c r="I31"/>
      <c r="J31"/>
      <c r="K31"/>
      <c r="L31"/>
      <c r="M31"/>
      <c r="N31"/>
      <c r="O31"/>
      <c r="P31"/>
      <c r="Q31"/>
      <c r="R31"/>
      <c r="S31"/>
      <c r="T31"/>
    </row>
    <row r="32" spans="1:20" s="1" customFormat="1" ht="14.25">
      <c r="A32" s="59"/>
      <c r="B32" s="743"/>
      <c r="C32" s="418" t="s">
        <v>49</v>
      </c>
      <c r="D32" s="440">
        <v>3</v>
      </c>
      <c r="E32" s="441"/>
      <c r="F32" s="60"/>
      <c r="G32"/>
      <c r="H32" s="25"/>
      <c r="I32"/>
      <c r="J32"/>
      <c r="K32"/>
      <c r="L32"/>
      <c r="M32"/>
      <c r="N32"/>
      <c r="O32"/>
      <c r="P32"/>
      <c r="Q32"/>
      <c r="R32"/>
      <c r="S32"/>
      <c r="T32"/>
    </row>
    <row r="33" spans="1:20" s="1" customFormat="1" ht="15">
      <c r="A33" s="59"/>
      <c r="B33" s="743"/>
      <c r="C33" s="413" t="s">
        <v>37</v>
      </c>
      <c r="D33" s="442">
        <f>+COUNTIF(D29:D31,"Yes")+COUNTIF(D31:D31,"NA")</f>
        <v>0</v>
      </c>
      <c r="E33" s="443"/>
      <c r="F33" s="60"/>
      <c r="G33"/>
      <c r="H33" s="25"/>
      <c r="I33"/>
      <c r="J33"/>
      <c r="K33"/>
      <c r="L33"/>
      <c r="M33"/>
      <c r="N33"/>
      <c r="O33"/>
      <c r="P33"/>
      <c r="Q33"/>
      <c r="R33"/>
      <c r="S33"/>
      <c r="T33"/>
    </row>
    <row r="34" spans="1:20" s="1" customFormat="1" ht="45">
      <c r="A34" s="59"/>
      <c r="B34" s="746" t="s">
        <v>725</v>
      </c>
      <c r="C34" s="444" t="s">
        <v>70</v>
      </c>
      <c r="D34" s="444"/>
      <c r="E34" s="445"/>
      <c r="F34" s="60"/>
      <c r="G34"/>
      <c r="H34" s="25"/>
      <c r="I34"/>
      <c r="J34"/>
      <c r="K34"/>
      <c r="L34"/>
      <c r="M34"/>
      <c r="N34"/>
      <c r="O34"/>
      <c r="P34"/>
      <c r="Q34"/>
      <c r="R34"/>
      <c r="S34"/>
      <c r="T34"/>
    </row>
    <row r="35" spans="1:20" s="1" customFormat="1" ht="15">
      <c r="A35" s="59"/>
      <c r="B35" s="746"/>
      <c r="C35" s="382" t="s">
        <v>718</v>
      </c>
      <c r="D35" s="408" t="str">
        <f>IF('Action Plan'!K23&lt;&gt;"", 'Action Plan'!K23, "-")</f>
        <v>-</v>
      </c>
      <c r="E35" s="409" t="str">
        <f>IF(D35="Yes",1,"-")</f>
        <v>-</v>
      </c>
      <c r="F35" s="60"/>
      <c r="G35"/>
      <c r="H35" s="25"/>
      <c r="I35"/>
      <c r="J35"/>
      <c r="K35"/>
      <c r="L35"/>
      <c r="M35"/>
      <c r="N35"/>
      <c r="O35"/>
      <c r="P35"/>
      <c r="Q35"/>
      <c r="R35"/>
      <c r="S35"/>
      <c r="T35"/>
    </row>
    <row r="36" spans="1:20" s="1" customFormat="1" ht="15">
      <c r="A36" s="59"/>
      <c r="B36" s="746"/>
      <c r="C36" s="382" t="s">
        <v>719</v>
      </c>
      <c r="D36" s="408" t="str">
        <f>IF('Action Plan'!K24&lt;&gt;"", 'Action Plan'!K24, "-")</f>
        <v>-</v>
      </c>
      <c r="E36" s="409" t="str">
        <f>IF(D36="Yes",1,"-")</f>
        <v>-</v>
      </c>
      <c r="F36" s="60"/>
      <c r="G36"/>
      <c r="H36" s="25"/>
      <c r="I36"/>
      <c r="J36"/>
      <c r="K36"/>
      <c r="L36"/>
      <c r="M36"/>
      <c r="N36"/>
      <c r="O36"/>
      <c r="P36"/>
      <c r="Q36"/>
      <c r="R36"/>
      <c r="S36"/>
      <c r="T36"/>
    </row>
    <row r="37" spans="1:20" s="1" customFormat="1" ht="14.25">
      <c r="A37" s="59"/>
      <c r="B37" s="746"/>
      <c r="C37" s="418" t="s">
        <v>174</v>
      </c>
      <c r="D37" s="440">
        <v>2</v>
      </c>
      <c r="E37" s="441"/>
      <c r="F37" s="60"/>
      <c r="G37"/>
      <c r="H37" s="25"/>
      <c r="I37"/>
      <c r="J37"/>
      <c r="K37"/>
      <c r="L37"/>
      <c r="M37"/>
      <c r="N37"/>
      <c r="O37"/>
      <c r="P37"/>
      <c r="Q37"/>
      <c r="R37"/>
      <c r="S37"/>
      <c r="T37"/>
    </row>
    <row r="38" spans="1:20" s="1" customFormat="1" ht="15">
      <c r="A38" s="59"/>
      <c r="B38" s="746"/>
      <c r="C38" s="413" t="s">
        <v>175</v>
      </c>
      <c r="D38" s="414">
        <f>+COUNTIF(D35:D36,"Yes")+COUNTIF(D35:D36,"NA")</f>
        <v>0</v>
      </c>
      <c r="E38" s="415"/>
      <c r="F38" s="60"/>
      <c r="G38"/>
      <c r="H38" s="25"/>
      <c r="I38"/>
      <c r="J38"/>
      <c r="K38"/>
      <c r="L38"/>
      <c r="M38"/>
      <c r="N38"/>
      <c r="O38"/>
      <c r="P38"/>
      <c r="Q38"/>
      <c r="R38"/>
      <c r="S38"/>
      <c r="T38"/>
    </row>
    <row r="39" spans="1:20" s="1" customFormat="1" ht="25.5" customHeight="1">
      <c r="A39" s="59"/>
      <c r="B39" s="747" t="s">
        <v>813</v>
      </c>
      <c r="C39" s="744" t="s">
        <v>72</v>
      </c>
      <c r="D39" s="744"/>
      <c r="E39" s="745"/>
      <c r="F39" s="60"/>
      <c r="G39"/>
      <c r="H39" s="25"/>
      <c r="I39"/>
      <c r="J39"/>
      <c r="K39"/>
      <c r="L39"/>
      <c r="M39"/>
      <c r="N39"/>
      <c r="O39"/>
      <c r="P39"/>
      <c r="Q39"/>
      <c r="R39"/>
      <c r="S39"/>
      <c r="T39"/>
    </row>
    <row r="40" spans="1:20" s="1" customFormat="1" ht="15">
      <c r="A40" s="59"/>
      <c r="B40" s="747"/>
      <c r="C40" s="382" t="s">
        <v>720</v>
      </c>
      <c r="D40" s="408" t="str">
        <f>IF('Action Plan'!K26&lt;&gt;"", 'Action Plan'!K26, "-")</f>
        <v>-</v>
      </c>
      <c r="E40" s="409" t="str">
        <f>IF(D40="Yes",1,"-")</f>
        <v>-</v>
      </c>
      <c r="F40" s="60"/>
      <c r="G40"/>
      <c r="H40" s="25"/>
      <c r="I40"/>
      <c r="J40"/>
      <c r="K40"/>
      <c r="L40"/>
      <c r="M40"/>
      <c r="N40"/>
      <c r="O40"/>
      <c r="P40"/>
      <c r="Q40"/>
      <c r="R40"/>
      <c r="S40"/>
      <c r="T40"/>
    </row>
    <row r="41" spans="1:20" s="1" customFormat="1" ht="14.25">
      <c r="A41" s="59"/>
      <c r="B41" s="747"/>
      <c r="C41" s="418" t="s">
        <v>176</v>
      </c>
      <c r="D41" s="440">
        <v>1</v>
      </c>
      <c r="E41" s="441"/>
      <c r="F41" s="60"/>
      <c r="G41"/>
      <c r="H41" s="25"/>
      <c r="I41"/>
      <c r="J41"/>
      <c r="K41"/>
      <c r="L41"/>
      <c r="M41"/>
      <c r="N41"/>
      <c r="O41"/>
      <c r="P41"/>
      <c r="Q41"/>
      <c r="R41"/>
      <c r="S41"/>
      <c r="T41"/>
    </row>
    <row r="42" spans="1:20" s="1" customFormat="1" ht="15">
      <c r="A42" s="59"/>
      <c r="B42" s="747"/>
      <c r="C42" s="413" t="s">
        <v>177</v>
      </c>
      <c r="D42" s="414">
        <f>+COUNTIF(D40,"Yes")+COUNTIF(D40:D40,"NA")</f>
        <v>0</v>
      </c>
      <c r="E42" s="415"/>
      <c r="F42" s="60"/>
      <c r="G42"/>
      <c r="H42" s="25"/>
      <c r="I42"/>
      <c r="J42"/>
      <c r="K42"/>
      <c r="L42"/>
      <c r="M42"/>
      <c r="N42"/>
      <c r="O42"/>
      <c r="P42"/>
      <c r="Q42"/>
      <c r="R42"/>
      <c r="S42"/>
      <c r="T42"/>
    </row>
    <row r="43" spans="1:20" s="1" customFormat="1" ht="45">
      <c r="A43" s="59"/>
      <c r="B43" s="748" t="s">
        <v>726</v>
      </c>
      <c r="C43" s="444" t="s">
        <v>76</v>
      </c>
      <c r="D43" s="444"/>
      <c r="E43" s="445"/>
      <c r="F43" s="60"/>
      <c r="G43"/>
      <c r="H43" s="25"/>
      <c r="I43"/>
      <c r="J43"/>
      <c r="K43"/>
      <c r="L43"/>
      <c r="M43"/>
      <c r="N43"/>
      <c r="O43"/>
      <c r="P43"/>
      <c r="Q43"/>
      <c r="R43"/>
      <c r="S43"/>
      <c r="T43"/>
    </row>
    <row r="44" spans="1:20" s="1" customFormat="1" ht="15">
      <c r="A44" s="59"/>
      <c r="B44" s="748"/>
      <c r="C44" s="382" t="s">
        <v>721</v>
      </c>
      <c r="D44" s="408" t="str">
        <f>IF('Action Plan'!K28&lt;&gt;"", 'Action Plan'!K28, "-")</f>
        <v>-</v>
      </c>
      <c r="E44" s="439" t="str">
        <f>IF(D44="Yes",1,"-")</f>
        <v>-</v>
      </c>
      <c r="F44" s="60"/>
      <c r="G44"/>
      <c r="H44" s="25"/>
      <c r="I44"/>
      <c r="J44"/>
      <c r="K44"/>
      <c r="L44"/>
      <c r="M44"/>
      <c r="N44"/>
      <c r="O44"/>
      <c r="P44"/>
      <c r="Q44"/>
      <c r="R44"/>
      <c r="S44"/>
      <c r="T44"/>
    </row>
    <row r="45" spans="1:20" s="1" customFormat="1" ht="15">
      <c r="A45" s="59"/>
      <c r="B45" s="748"/>
      <c r="C45" s="382" t="s">
        <v>722</v>
      </c>
      <c r="D45" s="408" t="str">
        <f>IF('Action Plan'!K29&lt;&gt;"", 'Action Plan'!K29, "-")</f>
        <v>-</v>
      </c>
      <c r="E45" s="439" t="str">
        <f>IF(D45="Yes",1,"-")</f>
        <v>-</v>
      </c>
      <c r="F45" s="60"/>
      <c r="G45"/>
      <c r="H45" s="25"/>
      <c r="I45"/>
      <c r="J45"/>
      <c r="K45"/>
      <c r="L45"/>
      <c r="M45"/>
      <c r="N45"/>
      <c r="O45"/>
      <c r="P45"/>
      <c r="Q45"/>
      <c r="R45"/>
      <c r="S45"/>
      <c r="T45"/>
    </row>
    <row r="46" spans="1:20" s="1" customFormat="1" ht="14.25">
      <c r="A46" s="59"/>
      <c r="B46" s="748"/>
      <c r="C46" s="418" t="s">
        <v>178</v>
      </c>
      <c r="D46" s="440">
        <v>2</v>
      </c>
      <c r="E46" s="441"/>
      <c r="F46" s="60"/>
      <c r="G46"/>
      <c r="H46" s="25"/>
      <c r="I46"/>
      <c r="J46"/>
      <c r="K46"/>
      <c r="L46"/>
      <c r="M46"/>
      <c r="N46"/>
      <c r="O46"/>
      <c r="P46"/>
      <c r="Q46"/>
      <c r="R46"/>
      <c r="S46"/>
      <c r="T46"/>
    </row>
    <row r="47" spans="1:20" s="1" customFormat="1" ht="15">
      <c r="A47" s="59"/>
      <c r="B47" s="748"/>
      <c r="C47" s="413" t="s">
        <v>179</v>
      </c>
      <c r="D47" s="414">
        <f>+COUNTIF(D44:D45,"Yes")+COUNTIF(D44:D45,"NA")</f>
        <v>0</v>
      </c>
      <c r="E47" s="415"/>
      <c r="F47" s="60"/>
      <c r="G47"/>
      <c r="H47" s="25"/>
      <c r="I47"/>
      <c r="J47"/>
      <c r="K47"/>
      <c r="L47"/>
      <c r="M47"/>
      <c r="N47"/>
      <c r="O47"/>
      <c r="P47"/>
      <c r="Q47"/>
      <c r="R47"/>
      <c r="S47"/>
      <c r="T47"/>
    </row>
    <row r="48" spans="1:20" s="1" customFormat="1" ht="36" customHeight="1">
      <c r="A48" s="59"/>
      <c r="B48" s="754" t="s">
        <v>727</v>
      </c>
      <c r="C48" s="444" t="s">
        <v>82</v>
      </c>
      <c r="D48" s="444"/>
      <c r="E48" s="445"/>
      <c r="F48" s="60"/>
      <c r="G48"/>
      <c r="H48" s="25"/>
      <c r="I48"/>
      <c r="J48"/>
      <c r="K48"/>
      <c r="L48"/>
      <c r="M48"/>
      <c r="N48"/>
      <c r="O48"/>
      <c r="P48"/>
      <c r="Q48"/>
      <c r="R48"/>
      <c r="S48"/>
      <c r="T48"/>
    </row>
    <row r="49" spans="1:20" s="1" customFormat="1" ht="15">
      <c r="A49" s="59"/>
      <c r="B49" s="754"/>
      <c r="C49" s="382" t="s">
        <v>723</v>
      </c>
      <c r="D49" s="408" t="str">
        <f>IF('Action Plan'!K34&lt;&gt;"", 'Action Plan'!K34, "-")</f>
        <v>-</v>
      </c>
      <c r="E49" s="439" t="str">
        <f>IF(D49="Yes",1,"-")</f>
        <v>-</v>
      </c>
      <c r="F49" s="60"/>
      <c r="G49"/>
      <c r="H49" s="25"/>
      <c r="I49"/>
      <c r="J49"/>
      <c r="K49"/>
      <c r="L49"/>
      <c r="M49"/>
      <c r="N49"/>
      <c r="O49"/>
      <c r="P49"/>
      <c r="Q49"/>
      <c r="R49"/>
      <c r="S49"/>
      <c r="T49"/>
    </row>
    <row r="50" spans="1:20" s="1" customFormat="1" ht="14.25">
      <c r="A50" s="59"/>
      <c r="B50" s="754"/>
      <c r="C50" s="418" t="s">
        <v>180</v>
      </c>
      <c r="D50" s="440">
        <v>1</v>
      </c>
      <c r="E50" s="441"/>
      <c r="F50" s="60"/>
      <c r="G50"/>
      <c r="H50" s="25"/>
      <c r="I50"/>
      <c r="J50"/>
      <c r="K50"/>
      <c r="L50"/>
      <c r="M50"/>
      <c r="N50"/>
      <c r="O50"/>
      <c r="P50"/>
      <c r="Q50"/>
      <c r="R50"/>
      <c r="S50"/>
      <c r="T50"/>
    </row>
    <row r="51" spans="1:20" s="1" customFormat="1" ht="15">
      <c r="A51" s="59"/>
      <c r="B51" s="754"/>
      <c r="C51" s="413" t="s">
        <v>181</v>
      </c>
      <c r="D51" s="414">
        <f>+COUNTIF(D48:D49,"Yes")+COUNTIF(D48:D49,"NA")</f>
        <v>0</v>
      </c>
      <c r="E51" s="415"/>
      <c r="F51" s="60"/>
      <c r="G51"/>
      <c r="H51" s="25"/>
      <c r="I51"/>
      <c r="J51"/>
      <c r="K51"/>
      <c r="L51"/>
      <c r="M51"/>
      <c r="N51"/>
      <c r="O51"/>
      <c r="P51"/>
      <c r="Q51"/>
      <c r="R51"/>
      <c r="S51"/>
      <c r="T51"/>
    </row>
    <row r="52" spans="1:20" s="1" customFormat="1" ht="32.25" customHeight="1">
      <c r="A52" s="59"/>
      <c r="B52" s="755" t="s">
        <v>728</v>
      </c>
      <c r="C52" s="444" t="s">
        <v>84</v>
      </c>
      <c r="D52" s="444"/>
      <c r="E52" s="445"/>
      <c r="F52" s="60"/>
      <c r="G52"/>
      <c r="H52" s="25"/>
      <c r="I52"/>
      <c r="J52"/>
      <c r="K52"/>
      <c r="L52"/>
      <c r="M52"/>
      <c r="N52"/>
      <c r="O52"/>
      <c r="P52"/>
      <c r="Q52"/>
      <c r="R52"/>
      <c r="S52"/>
      <c r="T52"/>
    </row>
    <row r="53" spans="1:20" s="1" customFormat="1" ht="15">
      <c r="A53" s="59"/>
      <c r="B53" s="755"/>
      <c r="C53" s="382" t="s">
        <v>724</v>
      </c>
      <c r="D53" s="408" t="str">
        <f>IF('Action Plan'!K35&lt;&gt;"", 'Action Plan'!K35, "-")</f>
        <v>-</v>
      </c>
      <c r="E53" s="439" t="str">
        <f>IF(D53="Yes",1,"-")</f>
        <v>-</v>
      </c>
      <c r="F53" s="60"/>
      <c r="G53"/>
      <c r="H53" s="25"/>
      <c r="I53"/>
      <c r="J53"/>
      <c r="K53"/>
      <c r="L53"/>
      <c r="M53"/>
      <c r="N53"/>
      <c r="O53"/>
      <c r="P53"/>
      <c r="Q53"/>
      <c r="R53"/>
      <c r="S53"/>
      <c r="T53"/>
    </row>
    <row r="54" spans="1:20" s="1" customFormat="1" ht="14.25">
      <c r="A54" s="59"/>
      <c r="B54" s="755"/>
      <c r="C54" s="418" t="s">
        <v>183</v>
      </c>
      <c r="D54" s="440">
        <v>1</v>
      </c>
      <c r="E54" s="441"/>
      <c r="F54" s="60"/>
      <c r="G54"/>
      <c r="H54" s="25"/>
      <c r="I54"/>
      <c r="J54"/>
      <c r="K54"/>
      <c r="L54"/>
      <c r="M54"/>
      <c r="N54"/>
      <c r="O54"/>
      <c r="P54"/>
      <c r="Q54"/>
      <c r="R54"/>
      <c r="S54"/>
      <c r="T54"/>
    </row>
    <row r="55" spans="1:20" s="1" customFormat="1" ht="15.75" thickBot="1">
      <c r="A55" s="59"/>
      <c r="B55" s="756"/>
      <c r="C55" s="424" t="s">
        <v>182</v>
      </c>
      <c r="D55" s="425">
        <f>+COUNTIF(D53,"Yes")+COUNTIF(D53,"NA")</f>
        <v>0</v>
      </c>
      <c r="E55" s="426"/>
      <c r="F55" s="60"/>
      <c r="G55"/>
      <c r="H55" s="25"/>
      <c r="I55"/>
      <c r="J55"/>
      <c r="K55"/>
      <c r="L55"/>
      <c r="M55"/>
      <c r="N55"/>
      <c r="O55"/>
      <c r="P55"/>
      <c r="Q55"/>
      <c r="R55"/>
      <c r="S55"/>
      <c r="T55"/>
    </row>
    <row r="56" spans="1:20" s="1" customFormat="1" ht="15">
      <c r="A56" s="59"/>
      <c r="B56" s="324"/>
      <c r="C56" s="446" t="s">
        <v>418</v>
      </c>
      <c r="D56" s="447">
        <f>+D54+D50+D46+D41+D37+D32</f>
        <v>10</v>
      </c>
      <c r="E56" s="448"/>
      <c r="F56" s="60"/>
      <c r="G56"/>
      <c r="H56" s="25"/>
      <c r="I56"/>
      <c r="J56"/>
      <c r="K56"/>
      <c r="L56"/>
      <c r="M56"/>
      <c r="N56"/>
      <c r="O56"/>
      <c r="P56"/>
      <c r="Q56"/>
      <c r="R56"/>
      <c r="S56"/>
      <c r="T56"/>
    </row>
    <row r="57" spans="1:20" s="1" customFormat="1" ht="15">
      <c r="A57" s="59"/>
      <c r="B57" s="324"/>
      <c r="C57" s="449" t="s">
        <v>419</v>
      </c>
      <c r="D57" s="450">
        <f>+D55+D51+D47+D42+D38+D33</f>
        <v>0</v>
      </c>
      <c r="E57" s="451"/>
      <c r="F57" s="60"/>
      <c r="G57"/>
      <c r="H57" s="25"/>
      <c r="I57"/>
      <c r="J57"/>
      <c r="K57"/>
      <c r="L57"/>
      <c r="M57"/>
      <c r="N57"/>
      <c r="O57"/>
      <c r="P57"/>
      <c r="Q57"/>
      <c r="R57"/>
      <c r="S57"/>
      <c r="T57"/>
    </row>
    <row r="58" spans="1:20" s="1" customFormat="1" ht="7.5" customHeight="1" thickBot="1">
      <c r="A58" s="74"/>
      <c r="B58" s="325"/>
      <c r="C58" s="61"/>
      <c r="D58" s="61"/>
      <c r="E58" s="61"/>
      <c r="F58" s="73"/>
      <c r="G58"/>
      <c r="H58" s="25"/>
      <c r="I58"/>
      <c r="J58"/>
      <c r="K58"/>
      <c r="L58"/>
      <c r="M58"/>
      <c r="N58"/>
      <c r="O58"/>
      <c r="P58"/>
      <c r="Q58"/>
      <c r="R58"/>
      <c r="S58"/>
      <c r="T58"/>
    </row>
    <row r="59" spans="1:20" s="1" customFormat="1" ht="18.75" customHeight="1" thickBot="1">
      <c r="A59" s="94"/>
      <c r="B59" s="757" t="s">
        <v>185</v>
      </c>
      <c r="C59" s="758"/>
      <c r="D59" s="758"/>
      <c r="E59" s="759"/>
      <c r="F59" s="95"/>
      <c r="G59"/>
      <c r="H59" s="25"/>
      <c r="I59"/>
      <c r="J59"/>
      <c r="K59"/>
      <c r="L59"/>
      <c r="M59"/>
      <c r="N59"/>
      <c r="O59"/>
      <c r="P59"/>
      <c r="Q59"/>
      <c r="R59"/>
      <c r="S59"/>
      <c r="T59"/>
    </row>
    <row r="60" spans="1:20" s="1" customFormat="1" ht="48.75" customHeight="1" thickBot="1">
      <c r="A60" s="96"/>
      <c r="B60" s="760" t="s">
        <v>184</v>
      </c>
      <c r="C60" s="761"/>
      <c r="D60" s="761"/>
      <c r="E60" s="762"/>
      <c r="F60" s="90"/>
      <c r="G60"/>
      <c r="H60" s="25"/>
      <c r="I60"/>
      <c r="J60"/>
      <c r="K60"/>
      <c r="L60"/>
      <c r="M60"/>
      <c r="N60"/>
      <c r="O60"/>
      <c r="P60"/>
      <c r="Q60"/>
      <c r="R60"/>
      <c r="S60"/>
      <c r="T60"/>
    </row>
    <row r="61" spans="1:20" s="1" customFormat="1" ht="45.75" thickBot="1">
      <c r="A61" s="96"/>
      <c r="B61" s="509" t="s">
        <v>11</v>
      </c>
      <c r="C61" s="536" t="s">
        <v>12</v>
      </c>
      <c r="D61" s="537" t="s">
        <v>13</v>
      </c>
      <c r="E61" s="584" t="s">
        <v>406</v>
      </c>
      <c r="F61" s="90"/>
      <c r="G61"/>
      <c r="H61" s="25"/>
      <c r="I61"/>
      <c r="J61"/>
      <c r="K61"/>
      <c r="L61"/>
      <c r="M61"/>
      <c r="N61"/>
      <c r="O61"/>
      <c r="P61"/>
      <c r="Q61"/>
      <c r="R61"/>
      <c r="S61"/>
      <c r="T61"/>
    </row>
    <row r="62" spans="1:20" s="1" customFormat="1" ht="33" customHeight="1">
      <c r="A62" s="96"/>
      <c r="B62" s="749" t="s">
        <v>729</v>
      </c>
      <c r="C62" s="520" t="s">
        <v>95</v>
      </c>
      <c r="D62" s="521"/>
      <c r="E62" s="438"/>
      <c r="F62" s="90"/>
      <c r="G62"/>
      <c r="H62" s="25"/>
      <c r="I62"/>
      <c r="J62"/>
      <c r="K62"/>
      <c r="L62"/>
      <c r="M62"/>
      <c r="N62"/>
      <c r="O62"/>
      <c r="P62"/>
      <c r="Q62"/>
      <c r="R62"/>
      <c r="S62"/>
      <c r="T62"/>
    </row>
    <row r="63" spans="1:20" s="1" customFormat="1" ht="15">
      <c r="A63" s="96"/>
      <c r="B63" s="750"/>
      <c r="C63" s="382" t="s">
        <v>730</v>
      </c>
      <c r="D63" s="408" t="str">
        <f>IF('Action Plan'!K43&lt;&gt;"", 'Action Plan'!K43, "-")</f>
        <v>-</v>
      </c>
      <c r="E63" s="409" t="str">
        <f>IF(D63="Yes",1,"-")</f>
        <v>-</v>
      </c>
      <c r="F63" s="90"/>
      <c r="G63"/>
      <c r="H63" s="25"/>
      <c r="I63"/>
      <c r="J63"/>
      <c r="K63"/>
      <c r="L63"/>
      <c r="M63"/>
      <c r="N63"/>
      <c r="O63"/>
      <c r="P63"/>
      <c r="Q63"/>
      <c r="R63"/>
      <c r="S63"/>
      <c r="T63"/>
    </row>
    <row r="64" spans="1:20" s="1" customFormat="1" ht="15">
      <c r="A64" s="96"/>
      <c r="B64" s="750"/>
      <c r="C64" s="382" t="s">
        <v>731</v>
      </c>
      <c r="D64" s="408" t="str">
        <f>IF('Action Plan'!K44&lt;&gt;"", 'Action Plan'!K44, "-")</f>
        <v>-</v>
      </c>
      <c r="E64" s="409" t="str">
        <f>IF(D64="Yes",1,"-")</f>
        <v>-</v>
      </c>
      <c r="F64" s="90"/>
      <c r="G64"/>
      <c r="H64" s="25"/>
      <c r="I64"/>
      <c r="J64"/>
      <c r="K64"/>
      <c r="L64"/>
      <c r="M64"/>
      <c r="N64"/>
      <c r="O64"/>
      <c r="P64"/>
      <c r="Q64"/>
      <c r="R64"/>
      <c r="S64"/>
      <c r="T64"/>
    </row>
    <row r="65" spans="1:20" s="1" customFormat="1" ht="15">
      <c r="A65" s="96"/>
      <c r="B65" s="750"/>
      <c r="C65" s="382" t="s">
        <v>732</v>
      </c>
      <c r="D65" s="408" t="str">
        <f>IF('Action Plan'!K45&lt;&gt;"", 'Action Plan'!K45, "-")</f>
        <v>-</v>
      </c>
      <c r="E65" s="409" t="str">
        <f>IF(D65="Yes",1,"-")</f>
        <v>-</v>
      </c>
      <c r="F65" s="90"/>
      <c r="G65"/>
      <c r="H65" s="25"/>
      <c r="I65"/>
      <c r="J65"/>
      <c r="K65"/>
      <c r="L65"/>
      <c r="M65"/>
      <c r="N65"/>
      <c r="O65"/>
      <c r="P65"/>
      <c r="Q65"/>
      <c r="R65"/>
      <c r="S65"/>
      <c r="T65"/>
    </row>
    <row r="66" spans="1:20" s="1" customFormat="1" ht="15">
      <c r="A66" s="96"/>
      <c r="B66" s="750"/>
      <c r="C66" s="382" t="s">
        <v>733</v>
      </c>
      <c r="D66" s="408" t="str">
        <f>IF('Action Plan'!K46&lt;&gt;"", 'Action Plan'!K46, "-")</f>
        <v>-</v>
      </c>
      <c r="E66" s="409" t="str">
        <f>IF(D66="Yes",1,"-")</f>
        <v>-</v>
      </c>
      <c r="F66" s="90"/>
      <c r="G66"/>
      <c r="H66" s="25"/>
      <c r="I66"/>
      <c r="J66"/>
      <c r="K66"/>
      <c r="L66"/>
      <c r="M66"/>
      <c r="N66"/>
      <c r="O66"/>
      <c r="P66"/>
      <c r="Q66"/>
      <c r="R66"/>
      <c r="S66"/>
      <c r="T66"/>
    </row>
    <row r="67" spans="1:20" s="3" customFormat="1" ht="15">
      <c r="A67" s="96"/>
      <c r="B67" s="750"/>
      <c r="C67" s="382" t="s">
        <v>734</v>
      </c>
      <c r="D67" s="408" t="str">
        <f>IF('Action Plan'!K47&lt;&gt;"", 'Action Plan'!K47, "-")</f>
        <v>-</v>
      </c>
      <c r="E67" s="409" t="str">
        <f>IF(D67="Yes",1,"-")</f>
        <v>-</v>
      </c>
      <c r="F67" s="90"/>
      <c r="G67"/>
      <c r="H67" s="25"/>
      <c r="I67"/>
      <c r="J67"/>
      <c r="K67"/>
      <c r="L67"/>
      <c r="M67"/>
      <c r="N67"/>
      <c r="O67"/>
      <c r="P67"/>
      <c r="Q67"/>
      <c r="R67"/>
      <c r="S67"/>
      <c r="T67"/>
    </row>
    <row r="68" spans="1:20" s="7" customFormat="1" ht="14.25">
      <c r="A68" s="97"/>
      <c r="B68" s="750"/>
      <c r="C68" s="418" t="s">
        <v>186</v>
      </c>
      <c r="D68" s="440">
        <v>5</v>
      </c>
      <c r="E68" s="441"/>
      <c r="F68" s="90"/>
      <c r="G68"/>
      <c r="H68" s="25"/>
      <c r="I68"/>
      <c r="J68"/>
      <c r="K68"/>
      <c r="L68"/>
      <c r="M68"/>
      <c r="N68"/>
      <c r="O68"/>
      <c r="P68"/>
      <c r="Q68"/>
      <c r="R68"/>
      <c r="S68"/>
      <c r="T68"/>
    </row>
    <row r="69" spans="1:20" s="7" customFormat="1" ht="15">
      <c r="A69" s="97"/>
      <c r="B69" s="750"/>
      <c r="C69" s="413" t="s">
        <v>187</v>
      </c>
      <c r="D69" s="414">
        <f>+COUNTIF(D63:D67,"Yes")+COUNTIF(D63:D67,"NA")</f>
        <v>0</v>
      </c>
      <c r="E69" s="415"/>
      <c r="F69" s="90"/>
      <c r="G69"/>
      <c r="H69" s="25"/>
      <c r="I69"/>
      <c r="J69"/>
      <c r="K69"/>
      <c r="L69"/>
      <c r="M69"/>
      <c r="N69"/>
      <c r="O69"/>
      <c r="P69"/>
      <c r="Q69"/>
      <c r="R69"/>
      <c r="S69"/>
      <c r="T69"/>
    </row>
    <row r="70" spans="1:20" s="7" customFormat="1" ht="32.25" customHeight="1">
      <c r="A70" s="97"/>
      <c r="B70" s="751" t="s">
        <v>737</v>
      </c>
      <c r="C70" s="436" t="s">
        <v>105</v>
      </c>
      <c r="D70" s="437"/>
      <c r="E70" s="452"/>
      <c r="F70" s="90"/>
      <c r="G70"/>
      <c r="H70" s="25"/>
      <c r="I70"/>
      <c r="J70"/>
      <c r="K70"/>
      <c r="L70"/>
      <c r="M70"/>
      <c r="N70"/>
      <c r="O70"/>
      <c r="P70"/>
      <c r="Q70"/>
      <c r="R70"/>
      <c r="S70"/>
      <c r="T70"/>
    </row>
    <row r="71" spans="1:20" s="7" customFormat="1" ht="15">
      <c r="A71" s="97"/>
      <c r="B71" s="752"/>
      <c r="C71" s="382" t="s">
        <v>735</v>
      </c>
      <c r="D71" s="408" t="str">
        <f>IF('Action Plan'!K52&lt;&gt;"", 'Action Plan'!K52, "-")</f>
        <v>-</v>
      </c>
      <c r="E71" s="439" t="str">
        <f>IF(D71="Yes",1,"-")</f>
        <v>-</v>
      </c>
      <c r="F71" s="90"/>
      <c r="G71"/>
      <c r="H71" s="25"/>
      <c r="I71"/>
      <c r="J71"/>
      <c r="K71"/>
      <c r="L71"/>
      <c r="M71"/>
      <c r="N71"/>
      <c r="O71"/>
      <c r="P71"/>
      <c r="Q71"/>
      <c r="R71"/>
      <c r="S71"/>
      <c r="T71"/>
    </row>
    <row r="72" spans="1:20" s="7" customFormat="1" ht="15">
      <c r="A72" s="97"/>
      <c r="B72" s="752"/>
      <c r="C72" s="382" t="s">
        <v>736</v>
      </c>
      <c r="D72" s="408" t="str">
        <f>IF('Action Plan'!K53&lt;&gt;"", 'Action Plan'!K53, "-")</f>
        <v>-</v>
      </c>
      <c r="E72" s="439" t="str">
        <f>IF(D72="Yes",1,"-")</f>
        <v>-</v>
      </c>
      <c r="F72" s="90"/>
      <c r="G72"/>
      <c r="H72" s="25"/>
      <c r="I72"/>
      <c r="J72"/>
      <c r="K72"/>
      <c r="L72"/>
      <c r="M72"/>
      <c r="N72"/>
      <c r="O72"/>
      <c r="P72"/>
      <c r="Q72"/>
      <c r="R72"/>
      <c r="S72"/>
      <c r="T72"/>
    </row>
    <row r="73" spans="1:20" s="7" customFormat="1" ht="14.25">
      <c r="A73" s="97"/>
      <c r="B73" s="752"/>
      <c r="C73" s="418" t="s">
        <v>190</v>
      </c>
      <c r="D73" s="440">
        <v>2</v>
      </c>
      <c r="E73" s="441"/>
      <c r="F73" s="90"/>
      <c r="G73"/>
      <c r="H73" s="25"/>
      <c r="I73"/>
      <c r="J73"/>
      <c r="K73"/>
      <c r="L73"/>
      <c r="M73"/>
      <c r="N73"/>
      <c r="O73"/>
      <c r="P73"/>
      <c r="Q73"/>
      <c r="R73"/>
      <c r="S73"/>
      <c r="T73"/>
    </row>
    <row r="74" spans="1:20" s="7" customFormat="1" ht="15.75" thickBot="1">
      <c r="A74" s="97"/>
      <c r="B74" s="753"/>
      <c r="C74" s="424" t="s">
        <v>191</v>
      </c>
      <c r="D74" s="425">
        <f>+COUNTIF(D71:D72,"Yes")+COUNTIF(D71:D72,"NA")</f>
        <v>0</v>
      </c>
      <c r="E74" s="426"/>
      <c r="F74" s="90"/>
      <c r="G74"/>
      <c r="H74" s="25"/>
      <c r="I74"/>
      <c r="J74"/>
      <c r="K74"/>
      <c r="L74"/>
      <c r="M74"/>
      <c r="N74"/>
      <c r="O74"/>
      <c r="P74"/>
      <c r="Q74"/>
      <c r="R74"/>
      <c r="S74"/>
      <c r="T74"/>
    </row>
    <row r="75" spans="1:20" s="7" customFormat="1" ht="15">
      <c r="A75" s="201"/>
      <c r="B75" s="453"/>
      <c r="C75" s="454" t="s">
        <v>422</v>
      </c>
      <c r="D75" s="455">
        <f>+D73+D68</f>
        <v>7</v>
      </c>
      <c r="E75" s="456"/>
      <c r="F75" s="90"/>
      <c r="G75"/>
      <c r="H75" s="25"/>
      <c r="I75"/>
      <c r="J75"/>
      <c r="K75"/>
      <c r="L75"/>
      <c r="M75"/>
      <c r="N75"/>
      <c r="O75"/>
      <c r="P75"/>
      <c r="Q75"/>
      <c r="R75"/>
      <c r="S75"/>
      <c r="T75"/>
    </row>
    <row r="76" spans="1:20" s="7" customFormat="1" ht="15">
      <c r="A76" s="201"/>
      <c r="B76" s="453"/>
      <c r="C76" s="457" t="s">
        <v>423</v>
      </c>
      <c r="D76" s="458">
        <f>+D74+D69</f>
        <v>0</v>
      </c>
      <c r="E76" s="456"/>
      <c r="F76" s="90"/>
      <c r="G76"/>
      <c r="H76" s="25"/>
      <c r="I76"/>
      <c r="J76"/>
      <c r="K76"/>
      <c r="L76"/>
      <c r="M76"/>
      <c r="N76"/>
      <c r="O76"/>
      <c r="P76"/>
      <c r="Q76"/>
      <c r="R76"/>
      <c r="S76"/>
      <c r="T76"/>
    </row>
    <row r="77" spans="1:20" s="7" customFormat="1" ht="7.5" customHeight="1" thickBot="1">
      <c r="A77" s="98"/>
      <c r="B77" s="326"/>
      <c r="C77" s="69"/>
      <c r="D77" s="69"/>
      <c r="E77" s="69"/>
      <c r="F77" s="93"/>
      <c r="G77"/>
      <c r="H77" s="25"/>
      <c r="I77"/>
      <c r="J77"/>
      <c r="K77"/>
      <c r="L77"/>
      <c r="M77"/>
      <c r="N77"/>
      <c r="O77"/>
      <c r="P77"/>
      <c r="Q77"/>
      <c r="R77"/>
      <c r="S77"/>
      <c r="T77"/>
    </row>
    <row r="78" spans="1:20" s="7" customFormat="1" ht="18.75" customHeight="1" thickBot="1">
      <c r="A78" s="105"/>
      <c r="B78" s="764" t="s">
        <v>188</v>
      </c>
      <c r="C78" s="765"/>
      <c r="D78" s="765"/>
      <c r="E78" s="766"/>
      <c r="F78" s="106"/>
      <c r="G78"/>
      <c r="H78" s="25"/>
      <c r="I78"/>
      <c r="J78"/>
      <c r="K78"/>
      <c r="L78"/>
      <c r="M78"/>
      <c r="N78"/>
      <c r="O78"/>
      <c r="P78"/>
      <c r="Q78"/>
      <c r="R78"/>
      <c r="S78"/>
      <c r="T78"/>
    </row>
    <row r="79" spans="1:20" s="7" customFormat="1" ht="45" customHeight="1" thickBot="1">
      <c r="A79" s="107"/>
      <c r="B79" s="767" t="s">
        <v>189</v>
      </c>
      <c r="C79" s="768"/>
      <c r="D79" s="768"/>
      <c r="E79" s="769"/>
      <c r="F79" s="102"/>
      <c r="G79"/>
      <c r="H79" s="25"/>
      <c r="I79"/>
      <c r="J79"/>
      <c r="K79"/>
      <c r="L79"/>
      <c r="M79"/>
      <c r="N79"/>
      <c r="O79"/>
      <c r="P79"/>
      <c r="Q79"/>
      <c r="R79"/>
      <c r="S79"/>
      <c r="T79"/>
    </row>
    <row r="80" spans="1:20" s="7" customFormat="1" ht="45.75" thickBot="1">
      <c r="A80" s="107"/>
      <c r="B80" s="464" t="s">
        <v>11</v>
      </c>
      <c r="C80" s="465" t="s">
        <v>12</v>
      </c>
      <c r="D80" s="466" t="s">
        <v>13</v>
      </c>
      <c r="E80" s="647" t="s">
        <v>406</v>
      </c>
      <c r="F80" s="102"/>
      <c r="G80"/>
      <c r="H80" s="25"/>
      <c r="I80"/>
      <c r="J80"/>
      <c r="K80"/>
      <c r="L80"/>
      <c r="M80"/>
      <c r="N80"/>
      <c r="O80"/>
      <c r="P80"/>
      <c r="Q80"/>
      <c r="R80"/>
      <c r="S80"/>
      <c r="T80"/>
    </row>
    <row r="81" spans="1:20" s="7" customFormat="1" ht="27" customHeight="1">
      <c r="A81" s="108"/>
      <c r="B81" s="743" t="s">
        <v>742</v>
      </c>
      <c r="C81" s="436" t="s">
        <v>110</v>
      </c>
      <c r="D81" s="437"/>
      <c r="E81" s="438"/>
      <c r="F81" s="102"/>
      <c r="G81"/>
      <c r="H81" s="25"/>
      <c r="I81"/>
      <c r="J81"/>
      <c r="K81"/>
      <c r="L81"/>
      <c r="M81"/>
      <c r="N81"/>
      <c r="O81"/>
      <c r="P81"/>
      <c r="Q81"/>
      <c r="R81"/>
      <c r="S81"/>
      <c r="T81"/>
    </row>
    <row r="82" spans="1:20" s="7" customFormat="1" ht="15">
      <c r="A82" s="108"/>
      <c r="B82" s="743"/>
      <c r="C82" s="382" t="s">
        <v>738</v>
      </c>
      <c r="D82" s="408" t="str">
        <f>IF('Action Plan'!K57&lt;&gt;"", 'Action Plan'!K57, "-")</f>
        <v>-</v>
      </c>
      <c r="E82" s="439" t="str">
        <f>IF(D82="Yes",1,"-")</f>
        <v>-</v>
      </c>
      <c r="F82" s="102"/>
      <c r="G82"/>
      <c r="H82" s="25"/>
      <c r="I82"/>
      <c r="J82"/>
      <c r="K82"/>
      <c r="L82"/>
      <c r="M82"/>
      <c r="N82"/>
      <c r="O82"/>
      <c r="P82"/>
      <c r="Q82"/>
      <c r="R82"/>
      <c r="S82"/>
      <c r="T82"/>
    </row>
    <row r="83" spans="1:20" s="7" customFormat="1" ht="15">
      <c r="A83" s="108"/>
      <c r="B83" s="743"/>
      <c r="C83" s="382" t="s">
        <v>739</v>
      </c>
      <c r="D83" s="408" t="str">
        <f>IF('Action Plan'!K58&lt;&gt;"", 'Action Plan'!K58, "-")</f>
        <v>-</v>
      </c>
      <c r="E83" s="439" t="str">
        <f>IF(D83="Yes",1,"-")</f>
        <v>-</v>
      </c>
      <c r="F83" s="102"/>
      <c r="G83"/>
      <c r="H83" s="25"/>
      <c r="I83"/>
      <c r="J83"/>
      <c r="K83"/>
      <c r="L83"/>
      <c r="M83"/>
      <c r="N83"/>
      <c r="O83"/>
      <c r="P83"/>
      <c r="Q83"/>
      <c r="R83"/>
      <c r="S83"/>
      <c r="T83"/>
    </row>
    <row r="84" spans="1:20" s="7" customFormat="1" ht="14.25">
      <c r="A84" s="108"/>
      <c r="B84" s="743"/>
      <c r="C84" s="418" t="s">
        <v>192</v>
      </c>
      <c r="D84" s="440">
        <v>2</v>
      </c>
      <c r="E84" s="441"/>
      <c r="F84" s="102"/>
      <c r="G84"/>
      <c r="H84" s="25"/>
      <c r="I84"/>
      <c r="J84"/>
      <c r="K84"/>
      <c r="L84"/>
      <c r="M84"/>
      <c r="N84"/>
      <c r="O84"/>
      <c r="P84"/>
      <c r="Q84"/>
      <c r="R84"/>
      <c r="S84"/>
      <c r="T84"/>
    </row>
    <row r="85" spans="1:20" s="7" customFormat="1" ht="15">
      <c r="A85" s="108"/>
      <c r="B85" s="743"/>
      <c r="C85" s="413" t="s">
        <v>193</v>
      </c>
      <c r="D85" s="414">
        <f>+COUNTIF(D82:D83,"Yes")+COUNTIF(D82:D83,"NA")</f>
        <v>0</v>
      </c>
      <c r="E85" s="415"/>
      <c r="F85" s="102"/>
      <c r="G85"/>
      <c r="H85" s="25"/>
      <c r="I85"/>
      <c r="J85"/>
      <c r="K85"/>
      <c r="L85"/>
      <c r="M85"/>
      <c r="N85"/>
      <c r="O85"/>
      <c r="P85"/>
      <c r="Q85"/>
      <c r="R85"/>
      <c r="S85"/>
      <c r="T85"/>
    </row>
    <row r="86" spans="1:20" s="7" customFormat="1" ht="60">
      <c r="A86" s="108"/>
      <c r="B86" s="746" t="s">
        <v>743</v>
      </c>
      <c r="C86" s="436" t="s">
        <v>114</v>
      </c>
      <c r="D86" s="437"/>
      <c r="E86" s="452"/>
      <c r="F86" s="102"/>
      <c r="G86"/>
      <c r="H86" s="25"/>
      <c r="I86"/>
      <c r="J86"/>
      <c r="K86"/>
      <c r="L86"/>
      <c r="M86"/>
      <c r="N86"/>
      <c r="O86"/>
      <c r="P86"/>
      <c r="Q86"/>
      <c r="R86"/>
      <c r="S86"/>
      <c r="T86"/>
    </row>
    <row r="87" spans="1:20" s="7" customFormat="1" ht="15">
      <c r="A87" s="108"/>
      <c r="B87" s="746"/>
      <c r="C87" s="382" t="s">
        <v>740</v>
      </c>
      <c r="D87" s="408" t="str">
        <f>IF('Action Plan'!K60&lt;&gt;"", 'Action Plan'!K60, "-")</f>
        <v>-</v>
      </c>
      <c r="E87" s="439" t="str">
        <f>IF(D87="Yes",1,"-")</f>
        <v>-</v>
      </c>
      <c r="F87" s="102"/>
      <c r="G87"/>
      <c r="H87" s="25"/>
      <c r="I87"/>
      <c r="J87"/>
      <c r="K87"/>
      <c r="L87"/>
      <c r="M87"/>
      <c r="N87"/>
      <c r="O87"/>
      <c r="P87"/>
      <c r="Q87"/>
      <c r="R87"/>
      <c r="S87"/>
      <c r="T87"/>
    </row>
    <row r="88" spans="1:20" s="7" customFormat="1" ht="15">
      <c r="A88" s="108"/>
      <c r="B88" s="746"/>
      <c r="C88" s="382" t="s">
        <v>741</v>
      </c>
      <c r="D88" s="408" t="str">
        <f>IF('Action Plan'!K61&lt;&gt;"", 'Action Plan'!K61, "-")</f>
        <v>-</v>
      </c>
      <c r="E88" s="439" t="str">
        <f>IF(D88="Yes",1,"-")</f>
        <v>-</v>
      </c>
      <c r="F88" s="102"/>
      <c r="G88"/>
      <c r="H88" s="25"/>
      <c r="I88"/>
      <c r="J88"/>
      <c r="K88"/>
      <c r="L88"/>
      <c r="M88"/>
      <c r="N88"/>
      <c r="O88"/>
      <c r="P88"/>
      <c r="Q88"/>
      <c r="R88"/>
      <c r="S88"/>
      <c r="T88"/>
    </row>
    <row r="89" spans="1:20" s="7" customFormat="1" ht="14.25">
      <c r="A89" s="108"/>
      <c r="B89" s="746"/>
      <c r="C89" s="418" t="s">
        <v>194</v>
      </c>
      <c r="D89" s="440">
        <v>2</v>
      </c>
      <c r="E89" s="441"/>
      <c r="F89" s="102"/>
      <c r="G89"/>
      <c r="H89" s="25"/>
      <c r="I89"/>
      <c r="J89"/>
      <c r="K89"/>
      <c r="L89"/>
      <c r="M89"/>
      <c r="N89"/>
      <c r="O89"/>
      <c r="P89"/>
      <c r="Q89"/>
      <c r="R89"/>
      <c r="S89"/>
      <c r="T89"/>
    </row>
    <row r="90" spans="1:20" s="7" customFormat="1" ht="15.75" thickBot="1">
      <c r="A90" s="108"/>
      <c r="B90" s="782"/>
      <c r="C90" s="424" t="s">
        <v>195</v>
      </c>
      <c r="D90" s="425">
        <f>+COUNTIF(D87:D88,"Yes")+COUNTIF(D87:D88,"NA")</f>
        <v>0</v>
      </c>
      <c r="E90" s="426"/>
      <c r="F90" s="102"/>
      <c r="G90"/>
      <c r="H90" s="25"/>
      <c r="I90"/>
      <c r="J90"/>
      <c r="K90"/>
      <c r="L90"/>
      <c r="M90"/>
      <c r="N90"/>
      <c r="O90"/>
      <c r="P90"/>
      <c r="Q90"/>
      <c r="R90"/>
      <c r="S90"/>
      <c r="T90"/>
    </row>
    <row r="91" spans="1:20" s="7" customFormat="1" ht="15">
      <c r="A91" s="204"/>
      <c r="B91" s="327"/>
      <c r="C91" s="459" t="s">
        <v>475</v>
      </c>
      <c r="D91" s="460">
        <f>+D89+D84</f>
        <v>4</v>
      </c>
      <c r="E91" s="461"/>
      <c r="F91" s="102"/>
      <c r="G91"/>
      <c r="H91" s="25"/>
      <c r="I91"/>
      <c r="J91"/>
      <c r="K91"/>
      <c r="L91"/>
      <c r="M91"/>
      <c r="N91"/>
      <c r="O91"/>
      <c r="P91"/>
      <c r="Q91"/>
      <c r="R91"/>
      <c r="S91"/>
      <c r="T91"/>
    </row>
    <row r="92" spans="1:20" s="7" customFormat="1" ht="15">
      <c r="A92" s="204"/>
      <c r="B92" s="327"/>
      <c r="C92" s="462" t="s">
        <v>476</v>
      </c>
      <c r="D92" s="463">
        <f>+D90+D85</f>
        <v>0</v>
      </c>
      <c r="E92" s="461"/>
      <c r="F92" s="102"/>
      <c r="G92"/>
      <c r="H92" s="25"/>
      <c r="I92"/>
      <c r="J92"/>
      <c r="K92"/>
      <c r="L92"/>
      <c r="M92"/>
      <c r="N92"/>
      <c r="O92"/>
      <c r="P92"/>
      <c r="Q92"/>
      <c r="R92"/>
      <c r="S92"/>
      <c r="T92"/>
    </row>
    <row r="93" spans="1:20" s="7" customFormat="1" ht="6.75" customHeight="1" thickBot="1">
      <c r="A93" s="109"/>
      <c r="B93" s="328"/>
      <c r="C93" s="62"/>
      <c r="D93" s="62"/>
      <c r="E93" s="62"/>
      <c r="F93" s="110"/>
      <c r="G93"/>
      <c r="H93" s="25"/>
      <c r="I93"/>
      <c r="J93"/>
      <c r="K93"/>
      <c r="L93"/>
      <c r="M93"/>
      <c r="N93"/>
      <c r="O93"/>
      <c r="P93"/>
      <c r="Q93"/>
      <c r="R93"/>
      <c r="S93"/>
      <c r="T93"/>
    </row>
    <row r="94" spans="1:20" s="7" customFormat="1" ht="18.75" customHeight="1" thickBot="1">
      <c r="A94" s="112"/>
      <c r="B94" s="770" t="s">
        <v>196</v>
      </c>
      <c r="C94" s="771"/>
      <c r="D94" s="771"/>
      <c r="E94" s="772"/>
      <c r="F94" s="113"/>
      <c r="G94"/>
      <c r="H94" s="25"/>
      <c r="I94"/>
      <c r="J94"/>
      <c r="K94"/>
      <c r="L94"/>
      <c r="M94"/>
      <c r="N94"/>
      <c r="O94"/>
      <c r="P94"/>
      <c r="Q94"/>
      <c r="R94"/>
      <c r="S94"/>
      <c r="T94"/>
    </row>
    <row r="95" spans="1:20" s="7" customFormat="1" ht="30" customHeight="1" thickBot="1">
      <c r="A95" s="114"/>
      <c r="B95" s="773" t="s">
        <v>197</v>
      </c>
      <c r="C95" s="774"/>
      <c r="D95" s="774"/>
      <c r="E95" s="775"/>
      <c r="F95" s="115"/>
      <c r="G95"/>
      <c r="H95" s="25"/>
      <c r="I95"/>
      <c r="J95"/>
      <c r="K95"/>
      <c r="L95"/>
      <c r="M95"/>
      <c r="N95"/>
      <c r="O95"/>
      <c r="P95"/>
      <c r="Q95"/>
      <c r="R95"/>
      <c r="S95"/>
      <c r="T95"/>
    </row>
    <row r="96" spans="1:20" s="7" customFormat="1" ht="45.75" thickBot="1">
      <c r="A96" s="114"/>
      <c r="B96" s="472" t="s">
        <v>11</v>
      </c>
      <c r="C96" s="473" t="s">
        <v>12</v>
      </c>
      <c r="D96" s="474" t="s">
        <v>13</v>
      </c>
      <c r="E96" s="648" t="s">
        <v>406</v>
      </c>
      <c r="F96" s="115"/>
      <c r="G96"/>
      <c r="H96" s="25"/>
      <c r="I96"/>
      <c r="J96"/>
      <c r="K96"/>
      <c r="L96"/>
      <c r="M96"/>
      <c r="N96"/>
      <c r="O96"/>
      <c r="P96"/>
      <c r="Q96"/>
      <c r="R96"/>
      <c r="S96"/>
      <c r="T96"/>
    </row>
    <row r="97" spans="1:20" s="7" customFormat="1" ht="32.25" customHeight="1">
      <c r="A97" s="114"/>
      <c r="B97" s="743" t="s">
        <v>749</v>
      </c>
      <c r="C97" s="436" t="s">
        <v>125</v>
      </c>
      <c r="D97" s="437"/>
      <c r="E97" s="438"/>
      <c r="F97" s="116"/>
      <c r="G97"/>
      <c r="H97" s="25"/>
      <c r="I97"/>
      <c r="J97"/>
      <c r="K97"/>
      <c r="L97"/>
      <c r="M97"/>
      <c r="N97"/>
      <c r="O97"/>
      <c r="P97"/>
      <c r="Q97"/>
      <c r="R97"/>
      <c r="S97"/>
      <c r="T97"/>
    </row>
    <row r="98" spans="1:20" s="7" customFormat="1" ht="20.25" customHeight="1">
      <c r="A98" s="114"/>
      <c r="B98" s="743"/>
      <c r="C98" s="382" t="s">
        <v>744</v>
      </c>
      <c r="D98" s="408" t="str">
        <f>IF('Action Plan'!K66&lt;&gt;"", 'Action Plan'!K66, "-")</f>
        <v>-</v>
      </c>
      <c r="E98" s="439" t="str">
        <f>IF(D98="Yes",1,"-")</f>
        <v>-</v>
      </c>
      <c r="F98" s="116"/>
      <c r="G98"/>
      <c r="H98" s="25"/>
      <c r="I98"/>
      <c r="J98"/>
      <c r="K98"/>
      <c r="L98"/>
      <c r="M98"/>
      <c r="N98"/>
      <c r="O98"/>
      <c r="P98"/>
      <c r="Q98"/>
      <c r="R98"/>
      <c r="S98"/>
      <c r="T98"/>
    </row>
    <row r="99" spans="1:20" s="7" customFormat="1" ht="14.25">
      <c r="A99" s="114"/>
      <c r="B99" s="743"/>
      <c r="C99" s="418" t="s">
        <v>198</v>
      </c>
      <c r="D99" s="440">
        <v>1</v>
      </c>
      <c r="E99" s="441"/>
      <c r="F99" s="116"/>
      <c r="G99"/>
      <c r="H99" s="25"/>
      <c r="I99"/>
      <c r="J99"/>
      <c r="K99"/>
      <c r="L99"/>
      <c r="M99"/>
      <c r="N99"/>
      <c r="O99"/>
      <c r="P99"/>
      <c r="Q99"/>
      <c r="R99"/>
      <c r="S99"/>
      <c r="T99"/>
    </row>
    <row r="100" spans="1:20" s="7" customFormat="1" ht="15">
      <c r="A100" s="114"/>
      <c r="B100" s="743"/>
      <c r="C100" s="413" t="s">
        <v>199</v>
      </c>
      <c r="D100" s="414">
        <f>+COUNTIF(D98,"Yes")+COUNTIF(D98,"NA")</f>
        <v>0</v>
      </c>
      <c r="E100" s="415"/>
      <c r="F100" s="116"/>
      <c r="G100"/>
      <c r="H100" s="25"/>
      <c r="I100"/>
      <c r="J100"/>
      <c r="K100"/>
      <c r="L100"/>
      <c r="M100"/>
      <c r="N100"/>
      <c r="O100"/>
      <c r="P100"/>
      <c r="Q100"/>
      <c r="R100"/>
      <c r="S100"/>
      <c r="T100"/>
    </row>
    <row r="101" spans="1:20" s="7" customFormat="1" ht="30" customHeight="1">
      <c r="A101" s="114"/>
      <c r="B101" s="746" t="s">
        <v>750</v>
      </c>
      <c r="C101" s="436" t="s">
        <v>129</v>
      </c>
      <c r="D101" s="437"/>
      <c r="E101" s="452"/>
      <c r="F101" s="116"/>
      <c r="G101"/>
      <c r="H101" s="25"/>
      <c r="I101"/>
      <c r="J101"/>
      <c r="K101"/>
      <c r="L101"/>
      <c r="M101"/>
      <c r="N101"/>
      <c r="O101"/>
      <c r="P101"/>
      <c r="Q101"/>
      <c r="R101"/>
      <c r="S101"/>
      <c r="T101"/>
    </row>
    <row r="102" spans="1:20" s="7" customFormat="1" ht="18" customHeight="1">
      <c r="A102" s="114"/>
      <c r="B102" s="746"/>
      <c r="C102" s="382" t="s">
        <v>745</v>
      </c>
      <c r="D102" s="408" t="str">
        <f>IF('Action Plan'!K69&lt;&gt;"", 'Action Plan'!K69, "-")</f>
        <v>-</v>
      </c>
      <c r="E102" s="439" t="str">
        <f>IF(D102="Yes",1,"-")</f>
        <v>-</v>
      </c>
      <c r="F102" s="116"/>
      <c r="G102"/>
      <c r="H102" s="25"/>
      <c r="I102"/>
      <c r="J102"/>
      <c r="K102"/>
      <c r="L102"/>
      <c r="M102"/>
      <c r="N102"/>
      <c r="O102"/>
      <c r="P102"/>
      <c r="Q102"/>
      <c r="R102"/>
      <c r="S102"/>
      <c r="T102"/>
    </row>
    <row r="103" spans="1:20" s="7" customFormat="1" ht="14.25">
      <c r="A103" s="114"/>
      <c r="B103" s="746"/>
      <c r="C103" s="418" t="s">
        <v>200</v>
      </c>
      <c r="D103" s="440">
        <v>1</v>
      </c>
      <c r="E103" s="441"/>
      <c r="F103" s="116"/>
      <c r="G103"/>
      <c r="H103" s="25"/>
      <c r="I103"/>
      <c r="J103"/>
      <c r="K103"/>
      <c r="L103"/>
      <c r="M103"/>
      <c r="N103"/>
      <c r="O103"/>
      <c r="P103"/>
      <c r="Q103"/>
      <c r="R103"/>
      <c r="S103"/>
      <c r="T103"/>
    </row>
    <row r="104" spans="1:20" s="7" customFormat="1" ht="15">
      <c r="A104" s="114"/>
      <c r="B104" s="746"/>
      <c r="C104" s="413" t="s">
        <v>201</v>
      </c>
      <c r="D104" s="414">
        <f>+COUNTIF(D102,"Yes")+COUNTIF(D102,"NA")</f>
        <v>0</v>
      </c>
      <c r="E104" s="415"/>
      <c r="F104" s="116"/>
      <c r="G104"/>
      <c r="H104"/>
      <c r="I104"/>
      <c r="J104"/>
      <c r="K104"/>
      <c r="L104"/>
      <c r="M104"/>
      <c r="N104"/>
      <c r="O104"/>
      <c r="P104"/>
      <c r="Q104"/>
      <c r="R104"/>
      <c r="S104"/>
      <c r="T104"/>
    </row>
    <row r="105" spans="1:20" s="7" customFormat="1" ht="48.75" customHeight="1">
      <c r="A105" s="114"/>
      <c r="B105" s="747" t="s">
        <v>751</v>
      </c>
      <c r="C105" s="436" t="s">
        <v>140</v>
      </c>
      <c r="D105" s="437"/>
      <c r="E105" s="452"/>
      <c r="F105" s="116"/>
      <c r="G105"/>
      <c r="H105"/>
      <c r="I105"/>
      <c r="J105"/>
      <c r="K105"/>
      <c r="L105"/>
      <c r="M105"/>
      <c r="N105"/>
      <c r="O105"/>
      <c r="P105"/>
      <c r="Q105"/>
      <c r="R105"/>
      <c r="S105"/>
      <c r="T105"/>
    </row>
    <row r="106" spans="1:20" s="7" customFormat="1" ht="15">
      <c r="A106" s="114"/>
      <c r="B106" s="747"/>
      <c r="C106" s="382" t="s">
        <v>746</v>
      </c>
      <c r="D106" s="408" t="str">
        <f>IF('Action Plan'!K79&lt;&gt;"", 'Action Plan'!K79, "-")</f>
        <v>-</v>
      </c>
      <c r="E106" s="439" t="str">
        <f t="shared" ref="E106:E108" si="0">IF(D106="Yes",1,"-")</f>
        <v>-</v>
      </c>
      <c r="F106" s="116"/>
      <c r="G106"/>
      <c r="H106"/>
      <c r="I106"/>
      <c r="J106"/>
      <c r="K106"/>
      <c r="L106"/>
      <c r="M106"/>
      <c r="N106"/>
      <c r="O106"/>
      <c r="P106"/>
      <c r="Q106"/>
      <c r="R106"/>
      <c r="S106"/>
      <c r="T106"/>
    </row>
    <row r="107" spans="1:20" s="7" customFormat="1" ht="15">
      <c r="A107" s="114"/>
      <c r="B107" s="747"/>
      <c r="C107" s="382" t="s">
        <v>747</v>
      </c>
      <c r="D107" s="408" t="str">
        <f>IF('Action Plan'!K80&lt;&gt;"", 'Action Plan'!K80, "-")</f>
        <v>-</v>
      </c>
      <c r="E107" s="439" t="str">
        <f t="shared" si="0"/>
        <v>-</v>
      </c>
      <c r="F107" s="116"/>
      <c r="G107"/>
      <c r="H107"/>
      <c r="I107"/>
      <c r="J107"/>
      <c r="K107"/>
      <c r="L107"/>
      <c r="M107"/>
      <c r="N107"/>
      <c r="O107"/>
      <c r="P107"/>
      <c r="Q107"/>
      <c r="R107"/>
      <c r="S107"/>
      <c r="T107"/>
    </row>
    <row r="108" spans="1:20" s="7" customFormat="1" ht="15">
      <c r="A108" s="114"/>
      <c r="B108" s="747"/>
      <c r="C108" s="382" t="s">
        <v>748</v>
      </c>
      <c r="D108" s="408" t="str">
        <f>IF('Action Plan'!K81&lt;&gt;"", 'Action Plan'!K81, "-")</f>
        <v>-</v>
      </c>
      <c r="E108" s="439" t="str">
        <f t="shared" si="0"/>
        <v>-</v>
      </c>
      <c r="F108" s="116"/>
      <c r="G108"/>
      <c r="H108"/>
      <c r="I108"/>
      <c r="J108"/>
      <c r="K108"/>
      <c r="L108"/>
      <c r="M108"/>
      <c r="N108"/>
      <c r="O108"/>
      <c r="P108"/>
      <c r="Q108"/>
      <c r="R108"/>
      <c r="S108"/>
      <c r="T108"/>
    </row>
    <row r="109" spans="1:20" s="7" customFormat="1" ht="14.25">
      <c r="A109" s="114"/>
      <c r="B109" s="747"/>
      <c r="C109" s="418" t="s">
        <v>202</v>
      </c>
      <c r="D109" s="440">
        <v>3</v>
      </c>
      <c r="E109" s="441"/>
      <c r="F109" s="116"/>
      <c r="G109"/>
      <c r="H109"/>
      <c r="I109"/>
      <c r="J109"/>
      <c r="K109"/>
      <c r="L109"/>
      <c r="M109"/>
      <c r="N109"/>
      <c r="O109"/>
      <c r="P109"/>
      <c r="Q109"/>
      <c r="R109"/>
      <c r="S109"/>
      <c r="T109"/>
    </row>
    <row r="110" spans="1:20" s="7" customFormat="1" ht="15.75" thickBot="1">
      <c r="A110" s="114"/>
      <c r="B110" s="763"/>
      <c r="C110" s="424" t="s">
        <v>203</v>
      </c>
      <c r="D110" s="425">
        <f>+COUNTIF(D106:D108,"Yes")+COUNTIF(D106:D108,"NA")</f>
        <v>0</v>
      </c>
      <c r="E110" s="426"/>
      <c r="F110" s="116"/>
      <c r="G110"/>
      <c r="H110"/>
      <c r="I110"/>
      <c r="J110"/>
      <c r="K110"/>
      <c r="L110"/>
      <c r="M110"/>
      <c r="N110"/>
      <c r="O110"/>
      <c r="P110"/>
      <c r="Q110"/>
      <c r="R110"/>
      <c r="S110"/>
      <c r="T110"/>
    </row>
    <row r="111" spans="1:20" s="7" customFormat="1" ht="15">
      <c r="A111" s="114"/>
      <c r="B111" s="329"/>
      <c r="C111" s="467" t="s">
        <v>473</v>
      </c>
      <c r="D111" s="468">
        <f>+D109+D103+D99</f>
        <v>5</v>
      </c>
      <c r="E111" s="469"/>
      <c r="F111" s="116"/>
      <c r="G111"/>
      <c r="H111"/>
      <c r="I111"/>
      <c r="J111"/>
      <c r="K111"/>
      <c r="L111"/>
      <c r="M111"/>
      <c r="N111"/>
      <c r="O111"/>
      <c r="P111"/>
      <c r="Q111"/>
      <c r="R111"/>
      <c r="S111"/>
      <c r="T111"/>
    </row>
    <row r="112" spans="1:20" s="7" customFormat="1" ht="15">
      <c r="A112" s="114"/>
      <c r="B112" s="329"/>
      <c r="C112" s="470" t="s">
        <v>474</v>
      </c>
      <c r="D112" s="471">
        <f>+D110+D104+D100</f>
        <v>0</v>
      </c>
      <c r="E112" s="469"/>
      <c r="F112" s="116"/>
      <c r="G112"/>
      <c r="H112"/>
      <c r="I112"/>
      <c r="J112"/>
      <c r="K112"/>
      <c r="L112"/>
      <c r="M112"/>
      <c r="N112"/>
      <c r="O112"/>
      <c r="P112"/>
      <c r="Q112"/>
      <c r="R112"/>
      <c r="S112"/>
      <c r="T112"/>
    </row>
    <row r="113" spans="1:20" s="7" customFormat="1" ht="6.75" customHeight="1" thickBot="1">
      <c r="A113" s="119"/>
      <c r="B113" s="330"/>
      <c r="C113" s="63"/>
      <c r="D113" s="63"/>
      <c r="E113" s="63"/>
      <c r="F113" s="120"/>
      <c r="G113"/>
      <c r="H113"/>
      <c r="I113"/>
      <c r="J113"/>
      <c r="K113"/>
      <c r="L113"/>
      <c r="M113"/>
      <c r="N113"/>
      <c r="O113"/>
      <c r="P113"/>
      <c r="Q113"/>
      <c r="R113"/>
      <c r="S113"/>
      <c r="T113"/>
    </row>
    <row r="114" spans="1:20" s="7" customFormat="1" ht="18.75" customHeight="1" thickBot="1">
      <c r="A114" s="128"/>
      <c r="B114" s="776" t="s">
        <v>204</v>
      </c>
      <c r="C114" s="777"/>
      <c r="D114" s="777"/>
      <c r="E114" s="778"/>
      <c r="F114" s="129"/>
      <c r="G114"/>
      <c r="H114"/>
      <c r="I114"/>
      <c r="J114"/>
      <c r="K114"/>
      <c r="L114"/>
      <c r="M114"/>
      <c r="N114"/>
      <c r="O114"/>
      <c r="P114"/>
      <c r="Q114"/>
      <c r="R114"/>
      <c r="S114"/>
      <c r="T114"/>
    </row>
    <row r="115" spans="1:20" s="7" customFormat="1" ht="30" customHeight="1" thickBot="1">
      <c r="A115" s="130"/>
      <c r="B115" s="779" t="s">
        <v>205</v>
      </c>
      <c r="C115" s="780"/>
      <c r="D115" s="780"/>
      <c r="E115" s="781"/>
      <c r="F115" s="124"/>
      <c r="G115"/>
      <c r="H115"/>
      <c r="I115"/>
      <c r="J115"/>
      <c r="K115"/>
      <c r="L115"/>
      <c r="M115"/>
      <c r="N115"/>
      <c r="O115"/>
      <c r="P115"/>
      <c r="Q115"/>
      <c r="R115"/>
      <c r="S115"/>
      <c r="T115"/>
    </row>
    <row r="116" spans="1:20" ht="45.75" thickBot="1">
      <c r="A116" s="130"/>
      <c r="B116" s="475" t="s">
        <v>11</v>
      </c>
      <c r="C116" s="476" t="s">
        <v>12</v>
      </c>
      <c r="D116" s="477" t="s">
        <v>13</v>
      </c>
      <c r="E116" s="606" t="s">
        <v>406</v>
      </c>
      <c r="F116" s="124"/>
      <c r="H116"/>
    </row>
    <row r="117" spans="1:20" ht="30">
      <c r="A117" s="130"/>
      <c r="B117" s="743" t="s">
        <v>760</v>
      </c>
      <c r="C117" s="436" t="s">
        <v>149</v>
      </c>
      <c r="D117" s="437"/>
      <c r="E117" s="438"/>
      <c r="F117" s="131"/>
      <c r="H117"/>
    </row>
    <row r="118" spans="1:20" ht="15">
      <c r="A118" s="130"/>
      <c r="B118" s="743"/>
      <c r="C118" s="382" t="s">
        <v>752</v>
      </c>
      <c r="D118" s="408" t="str">
        <f>IF('Action Plan'!K87&lt;&gt;"", 'Action Plan'!K87, "-")</f>
        <v>-</v>
      </c>
      <c r="E118" s="409" t="str">
        <f>IF(D118="Yes",1,"-")</f>
        <v>-</v>
      </c>
      <c r="F118" s="131"/>
      <c r="H118"/>
    </row>
    <row r="119" spans="1:20" ht="15">
      <c r="A119" s="130"/>
      <c r="B119" s="743"/>
      <c r="C119" s="382" t="s">
        <v>753</v>
      </c>
      <c r="D119" s="408" t="str">
        <f>IF('Action Plan'!K88&lt;&gt;"", 'Action Plan'!K88, "-")</f>
        <v>-</v>
      </c>
      <c r="E119" s="409" t="str">
        <f>IF(D119="Yes",1,"-")</f>
        <v>-</v>
      </c>
      <c r="F119" s="131"/>
      <c r="H119"/>
    </row>
    <row r="120" spans="1:20" ht="15">
      <c r="A120" s="130"/>
      <c r="B120" s="743"/>
      <c r="C120" s="382" t="s">
        <v>754</v>
      </c>
      <c r="D120" s="408" t="str">
        <f>IF('Action Plan'!K89&lt;&gt;"", 'Action Plan'!K89, "-")</f>
        <v>-</v>
      </c>
      <c r="E120" s="409" t="str">
        <f>IF(D120="Yes",1,"-")</f>
        <v>-</v>
      </c>
      <c r="F120" s="131"/>
      <c r="H120"/>
    </row>
    <row r="121" spans="1:20" ht="15">
      <c r="A121" s="130"/>
      <c r="B121" s="743"/>
      <c r="C121" s="382" t="s">
        <v>755</v>
      </c>
      <c r="D121" s="408" t="str">
        <f>IF('Action Plan'!K90&lt;&gt;"", 'Action Plan'!K90, "-")</f>
        <v>-</v>
      </c>
      <c r="E121" s="409" t="str">
        <f>IF(D121="Yes",1,"-")</f>
        <v>-</v>
      </c>
      <c r="F121" s="131"/>
      <c r="H121"/>
    </row>
    <row r="122" spans="1:20" ht="14.25">
      <c r="A122" s="130"/>
      <c r="B122" s="743"/>
      <c r="C122" s="418" t="s">
        <v>206</v>
      </c>
      <c r="D122" s="440">
        <v>4</v>
      </c>
      <c r="E122" s="441"/>
      <c r="F122" s="131"/>
      <c r="H122"/>
    </row>
    <row r="123" spans="1:20" ht="15">
      <c r="A123" s="130"/>
      <c r="B123" s="743"/>
      <c r="C123" s="413" t="s">
        <v>207</v>
      </c>
      <c r="D123" s="414">
        <f>+COUNTIF(D118:D121,"Yes")+COUNTIF(D118:D121,"NA")</f>
        <v>0</v>
      </c>
      <c r="E123" s="415"/>
      <c r="F123" s="131"/>
      <c r="H123"/>
    </row>
    <row r="124" spans="1:20" ht="31.5" customHeight="1">
      <c r="A124" s="130"/>
      <c r="B124" s="746" t="s">
        <v>761</v>
      </c>
      <c r="C124" s="436" t="s">
        <v>157</v>
      </c>
      <c r="D124" s="437"/>
      <c r="E124" s="452"/>
      <c r="F124" s="131"/>
      <c r="H124"/>
    </row>
    <row r="125" spans="1:20" ht="15">
      <c r="A125" s="130"/>
      <c r="B125" s="746"/>
      <c r="C125" s="382" t="s">
        <v>832</v>
      </c>
      <c r="D125" s="408" t="str">
        <f>IF('Action Plan'!K94&lt;&gt;"", 'Action Plan'!K94, "-")</f>
        <v>-</v>
      </c>
      <c r="E125" s="409" t="str">
        <f>IF(D125="Yes",1,"-")</f>
        <v>-</v>
      </c>
      <c r="F125" s="131"/>
      <c r="H125"/>
    </row>
    <row r="126" spans="1:20" ht="15">
      <c r="A126" s="130"/>
      <c r="B126" s="746"/>
      <c r="C126" s="382" t="s">
        <v>756</v>
      </c>
      <c r="D126" s="408" t="str">
        <f>IF('Action Plan'!K95&lt;&gt;"", 'Action Plan'!K95, "-")</f>
        <v>-</v>
      </c>
      <c r="E126" s="409" t="str">
        <f>IF(D126="Yes",1,"-")</f>
        <v>-</v>
      </c>
      <c r="F126" s="131"/>
      <c r="H126"/>
    </row>
    <row r="127" spans="1:20" ht="15">
      <c r="A127" s="130"/>
      <c r="B127" s="746"/>
      <c r="C127" s="382" t="s">
        <v>757</v>
      </c>
      <c r="D127" s="408" t="str">
        <f>IF('Action Plan'!K96&lt;&gt;"", 'Action Plan'!K96, "-")</f>
        <v>-</v>
      </c>
      <c r="E127" s="409" t="str">
        <f>IF(D127="Yes",1,"-")</f>
        <v>-</v>
      </c>
      <c r="F127" s="131"/>
      <c r="H127"/>
    </row>
    <row r="128" spans="1:20" ht="15">
      <c r="A128" s="130"/>
      <c r="B128" s="746"/>
      <c r="C128" s="382" t="s">
        <v>758</v>
      </c>
      <c r="D128" s="408" t="str">
        <f>IF('Action Plan'!K97&lt;&gt;"", 'Action Plan'!K97, "-")</f>
        <v>-</v>
      </c>
      <c r="E128" s="409" t="str">
        <f>IF(D128="Yes",1,"-")</f>
        <v>-</v>
      </c>
      <c r="F128" s="131"/>
      <c r="H128"/>
    </row>
    <row r="129" spans="1:8" ht="14.25">
      <c r="A129" s="130"/>
      <c r="B129" s="746"/>
      <c r="C129" s="418" t="s">
        <v>208</v>
      </c>
      <c r="D129" s="440">
        <v>4</v>
      </c>
      <c r="E129" s="441"/>
      <c r="F129" s="131"/>
      <c r="H129"/>
    </row>
    <row r="130" spans="1:8" ht="15">
      <c r="A130" s="130"/>
      <c r="B130" s="746"/>
      <c r="C130" s="413" t="s">
        <v>209</v>
      </c>
      <c r="D130" s="414">
        <f>+COUNTIF(D125:D128,"Yes")+COUNTIF(D125:D128,"NA")</f>
        <v>0</v>
      </c>
      <c r="E130" s="415"/>
      <c r="F130" s="131"/>
      <c r="H130"/>
    </row>
    <row r="131" spans="1:8" ht="45">
      <c r="A131" s="130"/>
      <c r="B131" s="747" t="s">
        <v>762</v>
      </c>
      <c r="C131" s="436" t="s">
        <v>210</v>
      </c>
      <c r="D131" s="437"/>
      <c r="E131" s="452"/>
      <c r="F131" s="131"/>
      <c r="H131"/>
    </row>
    <row r="132" spans="1:8" ht="18.75" customHeight="1">
      <c r="A132" s="130"/>
      <c r="B132" s="747"/>
      <c r="C132" s="382" t="s">
        <v>759</v>
      </c>
      <c r="D132" s="408" t="str">
        <f>IF('Action Plan'!K101&lt;&gt;"", 'Action Plan'!K101, "-")</f>
        <v>-</v>
      </c>
      <c r="E132" s="439" t="str">
        <f>IF(D132="Yes",1,"-")</f>
        <v>-</v>
      </c>
      <c r="F132" s="131"/>
      <c r="H132"/>
    </row>
    <row r="133" spans="1:8" ht="14.25">
      <c r="A133" s="130"/>
      <c r="B133" s="747"/>
      <c r="C133" s="418" t="s">
        <v>213</v>
      </c>
      <c r="D133" s="440">
        <v>1</v>
      </c>
      <c r="E133" s="441"/>
      <c r="F133" s="131"/>
      <c r="H133"/>
    </row>
    <row r="134" spans="1:8" ht="15.75" thickBot="1">
      <c r="A134" s="130"/>
      <c r="B134" s="763"/>
      <c r="C134" s="478" t="s">
        <v>212</v>
      </c>
      <c r="D134" s="425">
        <f>+COUNTIF(D132,"Yes")+COUNTIF(D132,"NA")</f>
        <v>0</v>
      </c>
      <c r="E134" s="426"/>
      <c r="F134" s="131"/>
      <c r="H134"/>
    </row>
    <row r="135" spans="1:8" ht="15">
      <c r="A135" s="130"/>
      <c r="B135" s="331"/>
      <c r="C135" s="479" t="s">
        <v>477</v>
      </c>
      <c r="D135" s="480">
        <f>+D133+D129+D122</f>
        <v>9</v>
      </c>
      <c r="E135" s="481"/>
      <c r="F135" s="131"/>
      <c r="H135"/>
    </row>
    <row r="136" spans="1:8" ht="15">
      <c r="A136" s="130"/>
      <c r="B136" s="331"/>
      <c r="C136" s="482" t="s">
        <v>478</v>
      </c>
      <c r="D136" s="483">
        <f>+D134+D130+D123</f>
        <v>0</v>
      </c>
      <c r="E136" s="481"/>
      <c r="F136" s="131"/>
      <c r="H136"/>
    </row>
    <row r="137" spans="1:8" ht="9.75" customHeight="1" thickBot="1">
      <c r="A137" s="126"/>
      <c r="B137" s="332"/>
      <c r="C137" s="64"/>
      <c r="D137" s="64"/>
      <c r="E137" s="64"/>
      <c r="F137" s="127"/>
      <c r="H137"/>
    </row>
    <row r="138" spans="1:8" ht="6" customHeight="1">
      <c r="A138" s="218"/>
      <c r="B138" s="333"/>
      <c r="C138" s="229"/>
      <c r="D138" s="219"/>
      <c r="E138" s="220"/>
      <c r="F138" s="221"/>
      <c r="G138" s="5"/>
      <c r="H138" s="5"/>
    </row>
    <row r="139" spans="1:8" ht="15">
      <c r="A139" s="222"/>
      <c r="B139" s="334"/>
      <c r="C139" s="230" t="s">
        <v>416</v>
      </c>
      <c r="D139" s="484">
        <f>+D135+D111+D91+D75+D56+D22</f>
        <v>40</v>
      </c>
      <c r="E139" s="223"/>
      <c r="F139" s="224"/>
      <c r="G139" s="5"/>
      <c r="H139" s="5"/>
    </row>
    <row r="140" spans="1:8" ht="16.5" thickBot="1">
      <c r="A140" s="225"/>
      <c r="B140" s="335"/>
      <c r="C140" s="228" t="s">
        <v>417</v>
      </c>
      <c r="D140" s="485">
        <f>+D136+D112+D92+D76+D57+D23</f>
        <v>0</v>
      </c>
      <c r="E140" s="226"/>
      <c r="F140" s="227"/>
      <c r="G140" s="5"/>
      <c r="H140" s="5"/>
    </row>
    <row r="141" spans="1:8">
      <c r="A141"/>
      <c r="B141" s="336"/>
      <c r="C141" s="164"/>
      <c r="D141"/>
      <c r="E141" s="5"/>
      <c r="F141" s="5"/>
      <c r="G141" s="5"/>
      <c r="H141" s="5"/>
    </row>
    <row r="142" spans="1:8" hidden="1">
      <c r="A142"/>
      <c r="B142" s="336"/>
      <c r="C142"/>
      <c r="D142"/>
      <c r="E142">
        <f>SUM(E5:E135)</f>
        <v>0</v>
      </c>
      <c r="G142" s="65" t="s">
        <v>57</v>
      </c>
      <c r="H142"/>
    </row>
    <row r="143" spans="1:8" hidden="1">
      <c r="A143"/>
      <c r="B143" s="336"/>
      <c r="C143"/>
      <c r="D143"/>
      <c r="E143">
        <f>COUNTIF(E5:E135,"-")</f>
        <v>40</v>
      </c>
      <c r="G143" s="65" t="s">
        <v>288</v>
      </c>
      <c r="H143"/>
    </row>
    <row r="144" spans="1:8" hidden="1">
      <c r="A144"/>
      <c r="B144" s="336"/>
      <c r="C144"/>
      <c r="D144"/>
      <c r="E144">
        <f>COUNTIF(D5:D135,"-")</f>
        <v>40</v>
      </c>
      <c r="G144" s="65" t="s">
        <v>289</v>
      </c>
      <c r="H144"/>
    </row>
    <row r="145" spans="1:8" hidden="1">
      <c r="A145"/>
      <c r="B145" s="336"/>
      <c r="C145"/>
      <c r="D145"/>
      <c r="E145">
        <f>COUNTIF(D5:D135,"No")</f>
        <v>0</v>
      </c>
      <c r="G145" s="66" t="s">
        <v>41</v>
      </c>
      <c r="H145"/>
    </row>
    <row r="146" spans="1:8" hidden="1">
      <c r="A146"/>
      <c r="B146" s="336"/>
      <c r="C146"/>
      <c r="D146"/>
      <c r="E146"/>
      <c r="H146"/>
    </row>
    <row r="147" spans="1:8" hidden="1">
      <c r="A147"/>
      <c r="B147" s="336"/>
      <c r="C147"/>
      <c r="D147"/>
      <c r="E147"/>
      <c r="H147"/>
    </row>
    <row r="148" spans="1:8">
      <c r="A148"/>
      <c r="B148" s="336"/>
      <c r="C148"/>
      <c r="D148"/>
      <c r="E148"/>
      <c r="H148"/>
    </row>
    <row r="149" spans="1:8">
      <c r="A149"/>
      <c r="B149" s="336"/>
      <c r="C149"/>
      <c r="D149"/>
      <c r="E149"/>
      <c r="H149"/>
    </row>
    <row r="150" spans="1:8">
      <c r="A150"/>
      <c r="B150" s="336"/>
      <c r="C150"/>
      <c r="D150"/>
      <c r="E150"/>
      <c r="H150"/>
    </row>
    <row r="151" spans="1:8">
      <c r="A151"/>
      <c r="B151" s="336"/>
      <c r="C151"/>
      <c r="D151"/>
      <c r="E151"/>
      <c r="H151"/>
    </row>
    <row r="152" spans="1:8">
      <c r="A152"/>
      <c r="B152" s="336"/>
      <c r="C152"/>
      <c r="D152"/>
      <c r="E152"/>
      <c r="H152"/>
    </row>
    <row r="153" spans="1:8">
      <c r="A153"/>
      <c r="B153" s="336"/>
      <c r="C153"/>
      <c r="D153"/>
      <c r="E153"/>
      <c r="H153"/>
    </row>
    <row r="154" spans="1:8">
      <c r="A154"/>
      <c r="B154" s="336"/>
      <c r="C154"/>
      <c r="D154"/>
      <c r="E154"/>
      <c r="H154"/>
    </row>
    <row r="155" spans="1:8">
      <c r="A155"/>
      <c r="B155" s="336"/>
      <c r="C155"/>
      <c r="D155"/>
      <c r="E155"/>
      <c r="H155"/>
    </row>
    <row r="156" spans="1:8">
      <c r="A156"/>
      <c r="B156" s="336"/>
      <c r="C156"/>
      <c r="D156"/>
      <c r="E156"/>
      <c r="H156"/>
    </row>
    <row r="157" spans="1:8">
      <c r="A157"/>
      <c r="B157" s="336"/>
      <c r="C157"/>
      <c r="D157"/>
      <c r="E157"/>
      <c r="H157"/>
    </row>
    <row r="158" spans="1:8">
      <c r="A158"/>
      <c r="B158" s="336"/>
      <c r="C158"/>
      <c r="D158"/>
      <c r="E158"/>
      <c r="H158"/>
    </row>
    <row r="159" spans="1:8">
      <c r="A159"/>
      <c r="B159" s="336"/>
      <c r="C159"/>
      <c r="D159"/>
      <c r="E159"/>
      <c r="H159"/>
    </row>
    <row r="160" spans="1:8">
      <c r="A160"/>
      <c r="B160" s="336"/>
      <c r="C160"/>
      <c r="D160"/>
      <c r="E160"/>
      <c r="H160"/>
    </row>
    <row r="161" spans="1:8">
      <c r="A161"/>
      <c r="B161" s="336"/>
      <c r="C161"/>
      <c r="D161"/>
      <c r="E161"/>
      <c r="H161"/>
    </row>
    <row r="162" spans="1:8">
      <c r="A162"/>
      <c r="B162" s="336"/>
      <c r="C162"/>
      <c r="D162"/>
      <c r="E162"/>
      <c r="H162"/>
    </row>
    <row r="163" spans="1:8">
      <c r="A163"/>
      <c r="B163" s="336"/>
      <c r="C163"/>
      <c r="D163"/>
      <c r="E163"/>
      <c r="H163"/>
    </row>
    <row r="164" spans="1:8">
      <c r="A164"/>
      <c r="B164" s="336"/>
      <c r="C164"/>
      <c r="D164"/>
      <c r="E164"/>
      <c r="H164"/>
    </row>
    <row r="165" spans="1:8">
      <c r="A165"/>
      <c r="B165" s="336"/>
      <c r="C165"/>
      <c r="D165"/>
      <c r="E165"/>
      <c r="H165"/>
    </row>
    <row r="166" spans="1:8">
      <c r="A166"/>
      <c r="B166" s="336"/>
      <c r="C166"/>
      <c r="D166"/>
      <c r="E166"/>
      <c r="H166"/>
    </row>
    <row r="167" spans="1:8">
      <c r="A167"/>
      <c r="B167" s="336"/>
      <c r="C167"/>
      <c r="D167"/>
      <c r="E167"/>
      <c r="H167"/>
    </row>
    <row r="168" spans="1:8">
      <c r="A168"/>
      <c r="B168" s="336"/>
      <c r="C168"/>
      <c r="D168"/>
      <c r="E168"/>
      <c r="H168"/>
    </row>
    <row r="169" spans="1:8">
      <c r="A169"/>
      <c r="B169" s="336"/>
      <c r="C169"/>
      <c r="D169"/>
      <c r="E169"/>
      <c r="H169"/>
    </row>
    <row r="170" spans="1:8">
      <c r="A170"/>
      <c r="B170" s="336"/>
      <c r="C170"/>
      <c r="D170"/>
      <c r="E170"/>
      <c r="H170"/>
    </row>
    <row r="171" spans="1:8">
      <c r="A171"/>
      <c r="B171" s="336"/>
      <c r="C171"/>
      <c r="D171"/>
      <c r="E171"/>
      <c r="H171"/>
    </row>
    <row r="172" spans="1:8">
      <c r="A172"/>
      <c r="B172" s="336"/>
      <c r="C172"/>
      <c r="D172"/>
      <c r="E172"/>
      <c r="H172"/>
    </row>
    <row r="173" spans="1:8">
      <c r="A173"/>
      <c r="B173" s="336"/>
      <c r="C173"/>
      <c r="D173"/>
      <c r="E173"/>
      <c r="H173"/>
    </row>
    <row r="174" spans="1:8">
      <c r="A174"/>
      <c r="B174" s="336"/>
      <c r="C174"/>
      <c r="D174"/>
      <c r="E174"/>
      <c r="H174"/>
    </row>
    <row r="175" spans="1:8">
      <c r="A175"/>
      <c r="B175" s="336"/>
      <c r="C175"/>
      <c r="D175"/>
      <c r="E175"/>
      <c r="H175"/>
    </row>
    <row r="176" spans="1:8">
      <c r="A176"/>
      <c r="B176" s="336"/>
      <c r="C176"/>
      <c r="D176"/>
      <c r="E176"/>
      <c r="H176"/>
    </row>
    <row r="177" spans="1:8">
      <c r="A177"/>
      <c r="B177" s="336"/>
      <c r="C177"/>
      <c r="D177"/>
      <c r="E177"/>
      <c r="H177"/>
    </row>
    <row r="178" spans="1:8">
      <c r="A178"/>
      <c r="B178" s="336"/>
      <c r="C178"/>
      <c r="D178"/>
      <c r="E178"/>
      <c r="H178"/>
    </row>
    <row r="179" spans="1:8">
      <c r="A179"/>
      <c r="B179" s="336"/>
      <c r="C179"/>
      <c r="D179"/>
      <c r="E179"/>
      <c r="H179"/>
    </row>
    <row r="180" spans="1:8">
      <c r="A180"/>
      <c r="B180" s="336"/>
      <c r="C180"/>
      <c r="D180"/>
      <c r="E180"/>
      <c r="H180"/>
    </row>
    <row r="181" spans="1:8">
      <c r="A181"/>
      <c r="B181" s="336"/>
      <c r="C181"/>
      <c r="D181"/>
      <c r="E181"/>
      <c r="H181"/>
    </row>
    <row r="182" spans="1:8">
      <c r="A182"/>
      <c r="B182" s="336"/>
      <c r="C182"/>
      <c r="D182"/>
      <c r="E182"/>
      <c r="H182"/>
    </row>
    <row r="183" spans="1:8">
      <c r="A183"/>
      <c r="B183" s="336"/>
      <c r="C183"/>
      <c r="D183"/>
      <c r="E183"/>
      <c r="H183"/>
    </row>
    <row r="184" spans="1:8">
      <c r="A184"/>
      <c r="B184" s="336"/>
      <c r="C184"/>
      <c r="D184"/>
      <c r="E184"/>
      <c r="H184"/>
    </row>
    <row r="185" spans="1:8">
      <c r="A185"/>
      <c r="B185" s="336"/>
      <c r="C185"/>
      <c r="D185"/>
      <c r="E185"/>
      <c r="H185"/>
    </row>
    <row r="186" spans="1:8">
      <c r="A186"/>
      <c r="B186" s="336"/>
      <c r="C186"/>
      <c r="D186"/>
      <c r="E186"/>
      <c r="H186"/>
    </row>
    <row r="187" spans="1:8">
      <c r="A187"/>
      <c r="B187" s="336"/>
      <c r="C187"/>
      <c r="D187"/>
      <c r="E187"/>
      <c r="H187"/>
    </row>
    <row r="188" spans="1:8">
      <c r="A188"/>
      <c r="B188" s="336"/>
      <c r="C188"/>
      <c r="D188"/>
      <c r="E188"/>
      <c r="H188"/>
    </row>
    <row r="189" spans="1:8">
      <c r="A189"/>
      <c r="B189" s="336"/>
      <c r="C189"/>
      <c r="D189"/>
      <c r="E189"/>
      <c r="H189"/>
    </row>
    <row r="190" spans="1:8">
      <c r="A190"/>
      <c r="B190" s="336"/>
      <c r="C190"/>
      <c r="D190"/>
      <c r="E190"/>
      <c r="H190"/>
    </row>
    <row r="191" spans="1:8">
      <c r="A191"/>
      <c r="B191" s="336"/>
      <c r="C191"/>
      <c r="D191"/>
      <c r="E191"/>
      <c r="H191"/>
    </row>
    <row r="192" spans="1:8">
      <c r="A192"/>
      <c r="B192" s="336"/>
      <c r="C192"/>
      <c r="D192"/>
      <c r="E192"/>
      <c r="H192"/>
    </row>
    <row r="193" spans="1:20">
      <c r="A193"/>
      <c r="B193" s="336"/>
      <c r="C193"/>
      <c r="D193"/>
      <c r="E193"/>
      <c r="H193"/>
    </row>
    <row r="194" spans="1:20">
      <c r="A194"/>
      <c r="B194" s="336"/>
      <c r="C194"/>
      <c r="D194"/>
      <c r="E194"/>
      <c r="H194"/>
    </row>
    <row r="195" spans="1:20">
      <c r="A195"/>
      <c r="B195" s="336"/>
      <c r="C195"/>
      <c r="D195"/>
      <c r="E195"/>
      <c r="H195"/>
    </row>
    <row r="196" spans="1:20" s="1" customFormat="1">
      <c r="A196"/>
      <c r="B196" s="336"/>
      <c r="C196"/>
      <c r="D196"/>
      <c r="E196"/>
      <c r="F196"/>
      <c r="G196"/>
      <c r="H196"/>
      <c r="I196"/>
      <c r="J196"/>
      <c r="K196"/>
      <c r="L196"/>
      <c r="M196"/>
      <c r="N196"/>
      <c r="O196"/>
      <c r="P196"/>
      <c r="Q196"/>
      <c r="R196"/>
      <c r="S196"/>
      <c r="T196"/>
    </row>
    <row r="197" spans="1:20" s="1" customFormat="1">
      <c r="A197"/>
      <c r="B197" s="336"/>
      <c r="C197"/>
      <c r="D197"/>
      <c r="E197"/>
      <c r="F197"/>
      <c r="G197"/>
      <c r="H197"/>
      <c r="I197"/>
      <c r="J197"/>
      <c r="K197"/>
      <c r="L197"/>
      <c r="M197"/>
      <c r="N197"/>
      <c r="O197"/>
      <c r="P197"/>
      <c r="Q197"/>
      <c r="R197"/>
      <c r="S197"/>
      <c r="T197"/>
    </row>
    <row r="198" spans="1:20" s="1" customFormat="1">
      <c r="A198"/>
      <c r="B198" s="336"/>
      <c r="C198"/>
      <c r="D198"/>
      <c r="E198"/>
      <c r="F198"/>
      <c r="G198"/>
      <c r="H198"/>
      <c r="I198"/>
      <c r="J198"/>
      <c r="K198"/>
      <c r="L198"/>
      <c r="M198"/>
      <c r="N198"/>
      <c r="O198"/>
      <c r="P198"/>
      <c r="Q198"/>
      <c r="R198"/>
      <c r="S198"/>
      <c r="T198"/>
    </row>
    <row r="199" spans="1:20" s="7" customFormat="1">
      <c r="A199"/>
      <c r="B199" s="336"/>
      <c r="C199"/>
      <c r="D199"/>
      <c r="E199"/>
      <c r="F199"/>
      <c r="G199"/>
      <c r="H199"/>
      <c r="I199"/>
      <c r="J199"/>
      <c r="K199"/>
      <c r="L199"/>
      <c r="M199"/>
      <c r="N199"/>
      <c r="O199"/>
      <c r="P199"/>
      <c r="Q199"/>
      <c r="R199"/>
      <c r="S199"/>
      <c r="T199"/>
    </row>
    <row r="200" spans="1:20" s="7" customFormat="1">
      <c r="A200"/>
      <c r="B200" s="336"/>
      <c r="C200"/>
      <c r="D200"/>
      <c r="E200"/>
      <c r="F200"/>
      <c r="G200"/>
      <c r="H200"/>
      <c r="I200"/>
      <c r="J200"/>
      <c r="K200"/>
      <c r="L200"/>
      <c r="M200"/>
      <c r="N200"/>
      <c r="O200"/>
      <c r="P200"/>
      <c r="Q200"/>
      <c r="R200"/>
      <c r="S200"/>
      <c r="T200"/>
    </row>
    <row r="201" spans="1:20" s="7" customFormat="1">
      <c r="A201"/>
      <c r="B201" s="336"/>
      <c r="C201"/>
      <c r="D201"/>
      <c r="E201"/>
      <c r="F201"/>
      <c r="G201"/>
      <c r="H201"/>
      <c r="I201"/>
      <c r="J201"/>
      <c r="K201"/>
      <c r="L201"/>
      <c r="M201"/>
      <c r="N201"/>
      <c r="O201"/>
      <c r="P201"/>
      <c r="Q201"/>
      <c r="R201"/>
      <c r="S201"/>
      <c r="T201"/>
    </row>
    <row r="202" spans="1:20" s="7" customFormat="1">
      <c r="A202"/>
      <c r="B202" s="336"/>
      <c r="C202"/>
      <c r="D202"/>
      <c r="E202"/>
      <c r="F202"/>
      <c r="G202"/>
      <c r="H202"/>
      <c r="I202"/>
      <c r="J202"/>
      <c r="K202"/>
      <c r="L202"/>
      <c r="M202"/>
      <c r="N202"/>
      <c r="O202"/>
      <c r="P202"/>
      <c r="Q202"/>
      <c r="R202"/>
      <c r="S202"/>
      <c r="T202"/>
    </row>
    <row r="203" spans="1:20" s="7" customFormat="1">
      <c r="A203"/>
      <c r="B203" s="336"/>
      <c r="C203"/>
      <c r="D203"/>
      <c r="E203"/>
      <c r="F203"/>
      <c r="G203"/>
      <c r="H203"/>
      <c r="I203"/>
      <c r="J203"/>
      <c r="K203"/>
      <c r="L203"/>
      <c r="M203"/>
      <c r="N203"/>
      <c r="O203"/>
      <c r="P203"/>
      <c r="Q203"/>
      <c r="R203"/>
      <c r="S203"/>
      <c r="T203"/>
    </row>
    <row r="204" spans="1:20" s="7" customFormat="1">
      <c r="A204"/>
      <c r="B204" s="336"/>
      <c r="C204"/>
      <c r="D204"/>
      <c r="E204"/>
      <c r="F204"/>
      <c r="G204"/>
      <c r="H204"/>
      <c r="I204"/>
      <c r="J204"/>
      <c r="K204"/>
      <c r="L204"/>
      <c r="M204"/>
      <c r="N204"/>
      <c r="O204"/>
      <c r="P204"/>
      <c r="Q204"/>
      <c r="R204"/>
      <c r="S204"/>
      <c r="T204"/>
    </row>
    <row r="205" spans="1:20" s="7" customFormat="1">
      <c r="A205"/>
      <c r="B205" s="336"/>
      <c r="C205"/>
      <c r="D205"/>
      <c r="E205"/>
      <c r="F205"/>
      <c r="G205"/>
      <c r="H205"/>
      <c r="I205"/>
      <c r="J205"/>
      <c r="K205"/>
      <c r="L205"/>
      <c r="M205"/>
      <c r="N205"/>
      <c r="O205"/>
      <c r="P205"/>
      <c r="Q205"/>
      <c r="R205"/>
      <c r="S205"/>
      <c r="T205"/>
    </row>
    <row r="206" spans="1:20" s="7" customFormat="1">
      <c r="A206"/>
      <c r="B206" s="336"/>
      <c r="C206"/>
      <c r="D206"/>
      <c r="E206"/>
      <c r="F206"/>
      <c r="G206"/>
      <c r="H206"/>
      <c r="I206"/>
      <c r="J206"/>
      <c r="K206"/>
      <c r="L206"/>
      <c r="M206"/>
      <c r="N206"/>
      <c r="O206"/>
      <c r="P206"/>
      <c r="Q206"/>
      <c r="R206"/>
      <c r="S206"/>
      <c r="T206"/>
    </row>
    <row r="207" spans="1:20" s="7" customFormat="1">
      <c r="A207"/>
      <c r="B207" s="336"/>
      <c r="C207"/>
      <c r="D207"/>
      <c r="E207"/>
      <c r="F207"/>
      <c r="G207"/>
      <c r="H207"/>
      <c r="I207"/>
      <c r="J207"/>
      <c r="K207"/>
      <c r="L207"/>
      <c r="M207"/>
      <c r="N207"/>
      <c r="O207"/>
      <c r="P207"/>
      <c r="Q207"/>
      <c r="R207"/>
      <c r="S207"/>
      <c r="T207"/>
    </row>
    <row r="208" spans="1:20" s="7" customFormat="1">
      <c r="A208"/>
      <c r="B208" s="336"/>
      <c r="C208"/>
      <c r="D208"/>
      <c r="E208"/>
      <c r="F208"/>
      <c r="G208"/>
      <c r="H208"/>
      <c r="I208"/>
      <c r="J208"/>
      <c r="K208"/>
      <c r="L208"/>
      <c r="M208"/>
      <c r="N208"/>
      <c r="O208"/>
      <c r="P208"/>
      <c r="Q208"/>
      <c r="R208"/>
      <c r="S208"/>
      <c r="T208"/>
    </row>
    <row r="209" spans="1:20" s="7" customFormat="1">
      <c r="A209"/>
      <c r="B209" s="336"/>
      <c r="C209"/>
      <c r="D209"/>
      <c r="E209"/>
      <c r="F209"/>
      <c r="G209"/>
      <c r="H209"/>
      <c r="I209"/>
      <c r="J209"/>
      <c r="K209"/>
      <c r="L209"/>
      <c r="M209"/>
      <c r="N209"/>
      <c r="O209"/>
      <c r="P209"/>
      <c r="Q209"/>
      <c r="R209"/>
      <c r="S209"/>
      <c r="T209"/>
    </row>
    <row r="210" spans="1:20" s="1" customFormat="1">
      <c r="A210"/>
      <c r="B210" s="336"/>
      <c r="C210"/>
      <c r="D210"/>
      <c r="E210"/>
      <c r="F210"/>
      <c r="G210"/>
      <c r="H210"/>
      <c r="I210"/>
      <c r="J210"/>
      <c r="K210"/>
      <c r="L210"/>
      <c r="M210"/>
      <c r="N210"/>
      <c r="O210"/>
      <c r="P210"/>
      <c r="Q210"/>
      <c r="R210"/>
      <c r="S210"/>
      <c r="T210"/>
    </row>
    <row r="211" spans="1:20" s="1" customFormat="1">
      <c r="A211"/>
      <c r="B211" s="336"/>
      <c r="C211"/>
      <c r="D211"/>
      <c r="E211"/>
      <c r="F211"/>
      <c r="G211"/>
      <c r="H211"/>
      <c r="I211"/>
      <c r="J211"/>
      <c r="K211"/>
      <c r="L211"/>
      <c r="M211"/>
      <c r="N211"/>
      <c r="O211"/>
      <c r="P211"/>
      <c r="Q211"/>
      <c r="R211"/>
      <c r="S211"/>
      <c r="T211"/>
    </row>
    <row r="212" spans="1:20" s="1" customFormat="1">
      <c r="A212"/>
      <c r="B212" s="336"/>
      <c r="C212"/>
      <c r="D212"/>
      <c r="E212"/>
      <c r="F212"/>
      <c r="G212"/>
      <c r="H212"/>
      <c r="I212"/>
      <c r="J212"/>
      <c r="K212"/>
      <c r="L212"/>
      <c r="M212"/>
      <c r="N212"/>
      <c r="O212"/>
      <c r="P212"/>
      <c r="Q212"/>
      <c r="R212"/>
      <c r="S212"/>
      <c r="T212"/>
    </row>
    <row r="213" spans="1:20" s="1" customFormat="1">
      <c r="A213"/>
      <c r="B213" s="336"/>
      <c r="C213"/>
      <c r="D213"/>
      <c r="E213"/>
      <c r="F213"/>
      <c r="G213"/>
      <c r="H213"/>
      <c r="I213"/>
      <c r="J213"/>
      <c r="K213"/>
      <c r="L213"/>
      <c r="M213"/>
      <c r="N213"/>
      <c r="O213"/>
      <c r="P213"/>
      <c r="Q213"/>
      <c r="R213"/>
      <c r="S213"/>
      <c r="T213"/>
    </row>
    <row r="214" spans="1:20" s="1" customFormat="1">
      <c r="A214"/>
      <c r="B214" s="336"/>
      <c r="C214"/>
      <c r="D214"/>
      <c r="E214"/>
      <c r="F214"/>
      <c r="G214"/>
      <c r="H214"/>
      <c r="I214"/>
      <c r="J214"/>
      <c r="K214"/>
      <c r="L214"/>
      <c r="M214"/>
      <c r="N214"/>
      <c r="O214"/>
      <c r="P214"/>
      <c r="Q214"/>
      <c r="R214"/>
      <c r="S214"/>
      <c r="T214"/>
    </row>
    <row r="215" spans="1:20" s="1" customFormat="1">
      <c r="A215"/>
      <c r="B215" s="336"/>
      <c r="C215"/>
      <c r="D215"/>
      <c r="E215"/>
      <c r="F215"/>
      <c r="G215"/>
      <c r="H215"/>
      <c r="I215"/>
      <c r="J215"/>
      <c r="K215"/>
      <c r="L215"/>
      <c r="M215"/>
      <c r="N215"/>
      <c r="O215"/>
      <c r="P215"/>
      <c r="Q215"/>
      <c r="R215"/>
      <c r="S215"/>
      <c r="T215"/>
    </row>
    <row r="216" spans="1:20" s="1" customFormat="1">
      <c r="A216"/>
      <c r="B216" s="336"/>
      <c r="C216"/>
      <c r="D216"/>
      <c r="E216"/>
      <c r="F216"/>
      <c r="G216"/>
      <c r="H216"/>
      <c r="I216"/>
      <c r="J216"/>
      <c r="K216"/>
      <c r="L216"/>
      <c r="M216"/>
      <c r="N216"/>
      <c r="O216"/>
      <c r="P216"/>
      <c r="Q216"/>
      <c r="R216"/>
      <c r="S216"/>
      <c r="T216"/>
    </row>
    <row r="217" spans="1:20" s="1" customFormat="1">
      <c r="A217"/>
      <c r="B217" s="336"/>
      <c r="C217"/>
      <c r="D217"/>
      <c r="E217"/>
      <c r="F217"/>
      <c r="G217"/>
      <c r="H217"/>
      <c r="I217"/>
      <c r="J217"/>
      <c r="K217"/>
      <c r="L217"/>
      <c r="M217"/>
      <c r="N217"/>
      <c r="O217"/>
      <c r="P217"/>
      <c r="Q217"/>
      <c r="R217"/>
      <c r="S217"/>
      <c r="T217"/>
    </row>
    <row r="218" spans="1:20" s="1" customFormat="1">
      <c r="A218"/>
      <c r="B218" s="336"/>
      <c r="C218"/>
      <c r="D218"/>
      <c r="E218"/>
      <c r="F218"/>
      <c r="G218"/>
      <c r="H218"/>
      <c r="I218"/>
      <c r="J218"/>
      <c r="K218"/>
      <c r="L218"/>
      <c r="M218"/>
      <c r="N218"/>
      <c r="O218"/>
      <c r="P218"/>
      <c r="Q218"/>
      <c r="R218"/>
      <c r="S218"/>
      <c r="T218"/>
    </row>
    <row r="219" spans="1:20" s="3" customFormat="1">
      <c r="A219"/>
      <c r="B219" s="336"/>
      <c r="C219"/>
      <c r="D219"/>
      <c r="E219"/>
      <c r="F219"/>
      <c r="G219"/>
      <c r="H219"/>
      <c r="I219"/>
      <c r="J219"/>
      <c r="K219"/>
      <c r="L219"/>
      <c r="M219"/>
      <c r="N219"/>
      <c r="O219"/>
      <c r="P219"/>
      <c r="Q219"/>
      <c r="R219"/>
      <c r="S219"/>
      <c r="T219"/>
    </row>
    <row r="220" spans="1:20" s="3" customFormat="1">
      <c r="A220"/>
      <c r="B220" s="336"/>
      <c r="C220"/>
      <c r="D220"/>
      <c r="E220"/>
      <c r="F220"/>
      <c r="G220"/>
      <c r="H220"/>
      <c r="I220"/>
      <c r="J220"/>
      <c r="K220"/>
      <c r="L220"/>
      <c r="M220"/>
      <c r="N220"/>
      <c r="O220"/>
      <c r="P220"/>
      <c r="Q220"/>
      <c r="R220"/>
      <c r="S220"/>
      <c r="T220"/>
    </row>
    <row r="221" spans="1:20" s="1" customFormat="1">
      <c r="A221"/>
      <c r="B221" s="336"/>
      <c r="C221"/>
      <c r="D221"/>
      <c r="E221"/>
      <c r="F221"/>
      <c r="G221"/>
      <c r="H221"/>
      <c r="I221"/>
      <c r="J221"/>
      <c r="K221"/>
      <c r="L221"/>
      <c r="M221"/>
      <c r="N221"/>
      <c r="O221"/>
      <c r="P221"/>
      <c r="Q221"/>
      <c r="R221"/>
      <c r="S221"/>
      <c r="T221"/>
    </row>
    <row r="222" spans="1:20" s="1" customFormat="1">
      <c r="A222"/>
      <c r="B222" s="336"/>
      <c r="C222"/>
      <c r="D222"/>
      <c r="E222"/>
      <c r="F222"/>
      <c r="G222"/>
      <c r="H222"/>
      <c r="I222"/>
      <c r="J222"/>
      <c r="K222"/>
      <c r="L222"/>
      <c r="M222"/>
      <c r="N222"/>
      <c r="O222"/>
      <c r="P222"/>
      <c r="Q222"/>
      <c r="R222"/>
      <c r="S222"/>
      <c r="T222"/>
    </row>
    <row r="223" spans="1:20" s="1" customFormat="1">
      <c r="A223"/>
      <c r="B223" s="336"/>
      <c r="C223"/>
      <c r="D223"/>
      <c r="E223"/>
      <c r="F223"/>
      <c r="G223"/>
      <c r="H223"/>
      <c r="I223"/>
      <c r="J223"/>
      <c r="K223"/>
      <c r="L223"/>
      <c r="M223"/>
      <c r="N223"/>
      <c r="O223"/>
      <c r="P223"/>
      <c r="Q223"/>
      <c r="R223"/>
      <c r="S223"/>
      <c r="T223"/>
    </row>
    <row r="224" spans="1:20" s="1" customFormat="1">
      <c r="A224"/>
      <c r="B224" s="336"/>
      <c r="C224"/>
      <c r="D224"/>
      <c r="E224"/>
      <c r="F224"/>
      <c r="G224"/>
      <c r="H224"/>
      <c r="I224"/>
      <c r="J224"/>
      <c r="K224"/>
      <c r="L224"/>
      <c r="M224"/>
      <c r="N224"/>
      <c r="O224"/>
      <c r="P224"/>
      <c r="Q224"/>
      <c r="R224"/>
      <c r="S224"/>
      <c r="T224"/>
    </row>
    <row r="225" spans="1:20" s="1" customFormat="1">
      <c r="A225"/>
      <c r="B225" s="336"/>
      <c r="C225"/>
      <c r="D225"/>
      <c r="E225"/>
      <c r="F225"/>
      <c r="G225"/>
      <c r="H225"/>
      <c r="I225"/>
      <c r="J225"/>
      <c r="K225"/>
      <c r="L225"/>
      <c r="M225"/>
      <c r="N225"/>
      <c r="O225"/>
      <c r="P225"/>
      <c r="Q225"/>
      <c r="R225"/>
      <c r="S225"/>
      <c r="T225"/>
    </row>
    <row r="226" spans="1:20" s="1" customFormat="1">
      <c r="A226"/>
      <c r="B226" s="336"/>
      <c r="C226"/>
      <c r="D226"/>
      <c r="E226"/>
      <c r="F226"/>
      <c r="G226"/>
      <c r="H226"/>
      <c r="I226"/>
      <c r="J226"/>
      <c r="K226"/>
      <c r="L226"/>
      <c r="M226"/>
      <c r="N226"/>
      <c r="O226"/>
      <c r="P226"/>
      <c r="Q226"/>
      <c r="R226"/>
      <c r="S226"/>
      <c r="T226"/>
    </row>
    <row r="227" spans="1:20" s="1" customFormat="1">
      <c r="A227"/>
      <c r="B227" s="336"/>
      <c r="C227"/>
      <c r="D227"/>
      <c r="E227"/>
      <c r="F227"/>
      <c r="G227"/>
      <c r="H227"/>
      <c r="I227"/>
      <c r="J227"/>
      <c r="K227"/>
      <c r="L227"/>
      <c r="M227"/>
      <c r="N227"/>
      <c r="O227"/>
      <c r="P227"/>
      <c r="Q227"/>
      <c r="R227"/>
      <c r="S227"/>
      <c r="T227"/>
    </row>
    <row r="228" spans="1:20" s="1" customFormat="1">
      <c r="A228"/>
      <c r="B228" s="336"/>
      <c r="C228"/>
      <c r="D228"/>
      <c r="E228"/>
      <c r="F228"/>
      <c r="G228"/>
      <c r="H228"/>
      <c r="I228"/>
      <c r="J228"/>
      <c r="K228"/>
      <c r="L228"/>
      <c r="M228"/>
      <c r="N228"/>
      <c r="O228"/>
      <c r="P228"/>
      <c r="Q228"/>
      <c r="R228"/>
      <c r="S228"/>
      <c r="T228"/>
    </row>
    <row r="229" spans="1:20" s="1" customFormat="1">
      <c r="A229"/>
      <c r="B229" s="336"/>
      <c r="C229"/>
      <c r="D229"/>
      <c r="E229"/>
      <c r="F229"/>
      <c r="G229"/>
      <c r="H229"/>
      <c r="I229"/>
      <c r="J229"/>
      <c r="K229"/>
      <c r="L229"/>
      <c r="M229"/>
      <c r="N229"/>
      <c r="O229"/>
      <c r="P229"/>
      <c r="Q229"/>
      <c r="R229"/>
      <c r="S229"/>
      <c r="T229"/>
    </row>
    <row r="230" spans="1:20" s="1" customFormat="1">
      <c r="A230"/>
      <c r="B230" s="336"/>
      <c r="C230"/>
      <c r="D230"/>
      <c r="E230"/>
      <c r="F230"/>
      <c r="G230"/>
      <c r="H230"/>
      <c r="I230"/>
      <c r="J230"/>
      <c r="K230"/>
      <c r="L230"/>
      <c r="M230"/>
      <c r="N230"/>
      <c r="O230"/>
      <c r="P230"/>
      <c r="Q230"/>
      <c r="R230"/>
      <c r="S230"/>
      <c r="T230"/>
    </row>
    <row r="231" spans="1:20" s="3" customFormat="1">
      <c r="A231"/>
      <c r="B231" s="336"/>
      <c r="C231"/>
      <c r="D231"/>
      <c r="E231"/>
      <c r="F231"/>
      <c r="G231"/>
      <c r="H231"/>
      <c r="I231"/>
      <c r="J231"/>
      <c r="K231"/>
      <c r="L231"/>
      <c r="M231"/>
      <c r="N231"/>
      <c r="O231"/>
      <c r="P231"/>
      <c r="Q231"/>
      <c r="R231"/>
      <c r="S231"/>
      <c r="T231"/>
    </row>
    <row r="232" spans="1:20" s="7" customFormat="1">
      <c r="A232"/>
      <c r="B232" s="336"/>
      <c r="C232"/>
      <c r="D232"/>
      <c r="E232"/>
      <c r="F232"/>
      <c r="G232"/>
      <c r="H232"/>
      <c r="I232"/>
      <c r="J232"/>
      <c r="K232"/>
      <c r="L232"/>
      <c r="M232"/>
      <c r="N232"/>
      <c r="O232"/>
      <c r="P232"/>
      <c r="Q232"/>
      <c r="R232"/>
      <c r="S232"/>
      <c r="T232"/>
    </row>
    <row r="233" spans="1:20" s="7" customFormat="1">
      <c r="A233"/>
      <c r="B233" s="336"/>
      <c r="C233"/>
      <c r="D233"/>
      <c r="E233"/>
      <c r="F233"/>
      <c r="G233"/>
      <c r="H233"/>
      <c r="I233"/>
      <c r="J233"/>
      <c r="K233"/>
      <c r="L233"/>
      <c r="M233"/>
      <c r="N233"/>
      <c r="O233"/>
      <c r="P233"/>
      <c r="Q233"/>
      <c r="R233"/>
      <c r="S233"/>
      <c r="T233"/>
    </row>
    <row r="234" spans="1:20" s="7" customFormat="1">
      <c r="A234"/>
      <c r="B234" s="336"/>
      <c r="C234"/>
      <c r="D234"/>
      <c r="E234"/>
      <c r="F234"/>
      <c r="G234"/>
      <c r="H234"/>
      <c r="I234"/>
      <c r="J234"/>
      <c r="K234"/>
      <c r="L234"/>
      <c r="M234"/>
      <c r="N234"/>
      <c r="O234"/>
      <c r="P234"/>
      <c r="Q234"/>
      <c r="R234"/>
      <c r="S234"/>
      <c r="T234"/>
    </row>
    <row r="235" spans="1:20" s="7" customFormat="1">
      <c r="A235"/>
      <c r="B235" s="336"/>
      <c r="C235"/>
      <c r="D235"/>
      <c r="E235"/>
      <c r="F235"/>
      <c r="G235"/>
      <c r="H235"/>
      <c r="I235"/>
      <c r="J235"/>
      <c r="K235"/>
      <c r="L235"/>
      <c r="M235"/>
      <c r="N235"/>
      <c r="O235"/>
      <c r="P235"/>
      <c r="Q235"/>
      <c r="R235"/>
      <c r="S235"/>
      <c r="T235"/>
    </row>
    <row r="236" spans="1:20" s="7" customFormat="1">
      <c r="A236"/>
      <c r="B236" s="336"/>
      <c r="C236"/>
      <c r="D236"/>
      <c r="E236"/>
      <c r="F236"/>
      <c r="G236"/>
      <c r="H236"/>
      <c r="I236"/>
      <c r="J236"/>
      <c r="K236"/>
      <c r="L236"/>
      <c r="M236"/>
      <c r="N236"/>
      <c r="O236"/>
      <c r="P236"/>
      <c r="Q236"/>
      <c r="R236"/>
      <c r="S236"/>
      <c r="T236"/>
    </row>
    <row r="237" spans="1:20" s="7" customFormat="1">
      <c r="A237"/>
      <c r="B237" s="336"/>
      <c r="C237"/>
      <c r="D237"/>
      <c r="E237"/>
      <c r="F237"/>
      <c r="G237"/>
      <c r="H237"/>
      <c r="I237"/>
      <c r="J237"/>
      <c r="K237"/>
      <c r="L237"/>
      <c r="M237"/>
      <c r="N237"/>
      <c r="O237"/>
      <c r="P237"/>
      <c r="Q237"/>
      <c r="R237"/>
      <c r="S237"/>
      <c r="T237"/>
    </row>
    <row r="238" spans="1:20" s="7" customFormat="1">
      <c r="A238"/>
      <c r="B238" s="336"/>
      <c r="C238"/>
      <c r="D238"/>
      <c r="E238"/>
      <c r="F238"/>
      <c r="G238"/>
      <c r="H238"/>
      <c r="I238"/>
      <c r="J238"/>
      <c r="K238"/>
      <c r="L238"/>
      <c r="M238"/>
      <c r="N238"/>
      <c r="O238"/>
      <c r="P238"/>
      <c r="Q238"/>
      <c r="R238"/>
      <c r="S238"/>
      <c r="T238"/>
    </row>
    <row r="239" spans="1:20" s="7" customFormat="1">
      <c r="A239"/>
      <c r="B239" s="336"/>
      <c r="C239"/>
      <c r="D239"/>
      <c r="E239"/>
      <c r="F239"/>
      <c r="G239"/>
      <c r="H239"/>
      <c r="I239"/>
      <c r="J239"/>
      <c r="K239"/>
      <c r="L239"/>
      <c r="M239"/>
      <c r="N239"/>
      <c r="O239"/>
      <c r="P239"/>
      <c r="Q239"/>
      <c r="R239"/>
      <c r="S239"/>
      <c r="T239"/>
    </row>
    <row r="240" spans="1:20" s="7" customFormat="1">
      <c r="A240"/>
      <c r="B240" s="336"/>
      <c r="C240"/>
      <c r="D240"/>
      <c r="E240"/>
      <c r="F240"/>
      <c r="G240"/>
      <c r="H240"/>
      <c r="I240"/>
      <c r="J240"/>
      <c r="K240"/>
      <c r="L240"/>
      <c r="M240"/>
      <c r="N240"/>
      <c r="O240"/>
      <c r="P240"/>
      <c r="Q240"/>
      <c r="R240"/>
      <c r="S240"/>
      <c r="T240"/>
    </row>
    <row r="241" spans="1:20" s="7" customFormat="1">
      <c r="A241"/>
      <c r="B241" s="336"/>
      <c r="C241"/>
      <c r="D241"/>
      <c r="E241"/>
      <c r="F241"/>
      <c r="G241"/>
      <c r="H241"/>
      <c r="I241"/>
      <c r="J241"/>
      <c r="K241"/>
      <c r="L241"/>
      <c r="M241"/>
      <c r="N241"/>
      <c r="O241"/>
      <c r="P241"/>
      <c r="Q241"/>
      <c r="R241"/>
      <c r="S241"/>
      <c r="T241"/>
    </row>
    <row r="242" spans="1:20" s="7" customFormat="1">
      <c r="A242"/>
      <c r="B242" s="336"/>
      <c r="C242"/>
      <c r="D242"/>
      <c r="E242"/>
      <c r="F242"/>
      <c r="G242"/>
      <c r="H242"/>
      <c r="I242"/>
      <c r="J242"/>
      <c r="K242"/>
      <c r="L242"/>
      <c r="M242"/>
      <c r="N242"/>
      <c r="O242"/>
      <c r="P242"/>
      <c r="Q242"/>
      <c r="R242"/>
      <c r="S242"/>
      <c r="T242"/>
    </row>
    <row r="243" spans="1:20" s="7" customFormat="1">
      <c r="A243"/>
      <c r="B243" s="336"/>
      <c r="C243"/>
      <c r="D243"/>
      <c r="E243"/>
      <c r="F243"/>
      <c r="G243"/>
      <c r="H243"/>
      <c r="I243"/>
      <c r="J243"/>
      <c r="K243"/>
      <c r="L243"/>
      <c r="M243"/>
      <c r="N243"/>
      <c r="O243"/>
      <c r="P243"/>
      <c r="Q243"/>
      <c r="R243"/>
      <c r="S243"/>
      <c r="T243"/>
    </row>
    <row r="244" spans="1:20" s="7" customFormat="1">
      <c r="A244"/>
      <c r="B244" s="336"/>
      <c r="C244"/>
      <c r="D244"/>
      <c r="E244"/>
      <c r="F244"/>
      <c r="G244"/>
      <c r="H244"/>
      <c r="I244"/>
      <c r="J244"/>
      <c r="K244"/>
      <c r="L244"/>
      <c r="M244"/>
      <c r="N244"/>
      <c r="O244"/>
      <c r="P244"/>
      <c r="Q244"/>
      <c r="R244"/>
      <c r="S244"/>
      <c r="T244"/>
    </row>
    <row r="245" spans="1:20" s="7" customFormat="1">
      <c r="A245"/>
      <c r="B245" s="336"/>
      <c r="C245"/>
      <c r="D245"/>
      <c r="E245"/>
      <c r="F245"/>
      <c r="G245"/>
      <c r="H245"/>
      <c r="I245"/>
      <c r="J245"/>
      <c r="K245"/>
      <c r="L245"/>
      <c r="M245"/>
      <c r="N245"/>
      <c r="O245"/>
      <c r="P245"/>
      <c r="Q245"/>
      <c r="R245"/>
      <c r="S245"/>
      <c r="T245"/>
    </row>
    <row r="246" spans="1:20" s="7" customFormat="1">
      <c r="A246"/>
      <c r="B246" s="336"/>
      <c r="C246"/>
      <c r="D246"/>
      <c r="E246"/>
      <c r="F246"/>
      <c r="G246"/>
      <c r="H246"/>
      <c r="I246"/>
      <c r="J246"/>
      <c r="K246"/>
      <c r="L246"/>
      <c r="M246"/>
      <c r="N246"/>
      <c r="O246"/>
      <c r="P246"/>
      <c r="Q246"/>
      <c r="R246"/>
      <c r="S246"/>
      <c r="T246"/>
    </row>
    <row r="247" spans="1:20" s="7" customFormat="1">
      <c r="A247"/>
      <c r="B247" s="336"/>
      <c r="C247"/>
      <c r="D247"/>
      <c r="E247"/>
      <c r="F247"/>
      <c r="G247"/>
      <c r="H247"/>
      <c r="I247"/>
      <c r="J247"/>
      <c r="K247"/>
      <c r="L247"/>
      <c r="M247"/>
      <c r="N247"/>
      <c r="O247"/>
      <c r="P247"/>
      <c r="Q247"/>
      <c r="R247"/>
      <c r="S247"/>
      <c r="T247"/>
    </row>
    <row r="248" spans="1:20" s="7" customFormat="1">
      <c r="A248"/>
      <c r="B248" s="336"/>
      <c r="C248"/>
      <c r="D248"/>
      <c r="E248"/>
      <c r="F248"/>
      <c r="G248"/>
      <c r="H248"/>
      <c r="I248"/>
      <c r="J248"/>
      <c r="K248"/>
      <c r="L248"/>
      <c r="M248"/>
      <c r="N248"/>
      <c r="O248"/>
      <c r="P248"/>
      <c r="Q248"/>
      <c r="R248"/>
      <c r="S248"/>
      <c r="T248"/>
    </row>
    <row r="249" spans="1:20" s="7" customFormat="1">
      <c r="A249"/>
      <c r="B249" s="336"/>
      <c r="C249"/>
      <c r="D249"/>
      <c r="E249"/>
      <c r="F249"/>
      <c r="G249"/>
      <c r="H249"/>
      <c r="I249"/>
      <c r="J249"/>
      <c r="K249"/>
      <c r="L249"/>
      <c r="M249"/>
      <c r="N249"/>
      <c r="O249"/>
      <c r="P249"/>
      <c r="Q249"/>
      <c r="R249"/>
      <c r="S249"/>
      <c r="T249"/>
    </row>
    <row r="250" spans="1:20" s="7" customFormat="1">
      <c r="A250"/>
      <c r="B250" s="336"/>
      <c r="C250"/>
      <c r="D250"/>
      <c r="E250"/>
      <c r="F250"/>
      <c r="G250"/>
      <c r="H250"/>
      <c r="I250"/>
      <c r="J250"/>
      <c r="K250"/>
      <c r="L250"/>
      <c r="M250"/>
      <c r="N250"/>
      <c r="O250"/>
      <c r="P250"/>
      <c r="Q250"/>
      <c r="R250"/>
      <c r="S250"/>
      <c r="T250"/>
    </row>
    <row r="251" spans="1:20" s="7" customFormat="1">
      <c r="A251"/>
      <c r="B251" s="336"/>
      <c r="C251"/>
      <c r="D251"/>
      <c r="E251"/>
      <c r="F251"/>
      <c r="G251"/>
      <c r="H251"/>
      <c r="I251"/>
      <c r="J251"/>
      <c r="K251"/>
      <c r="L251"/>
      <c r="M251"/>
      <c r="N251"/>
      <c r="O251"/>
      <c r="P251"/>
      <c r="Q251"/>
      <c r="R251"/>
      <c r="S251"/>
      <c r="T251"/>
    </row>
    <row r="252" spans="1:20" s="7" customFormat="1">
      <c r="A252"/>
      <c r="B252" s="336"/>
      <c r="C252"/>
      <c r="D252"/>
      <c r="E252"/>
      <c r="F252"/>
      <c r="G252"/>
      <c r="H252"/>
      <c r="I252"/>
      <c r="J252"/>
      <c r="K252"/>
      <c r="L252"/>
      <c r="M252"/>
      <c r="N252"/>
      <c r="O252"/>
      <c r="P252"/>
      <c r="Q252"/>
      <c r="R252"/>
      <c r="S252"/>
      <c r="T252"/>
    </row>
    <row r="253" spans="1:20" s="1" customFormat="1">
      <c r="A253"/>
      <c r="B253" s="336"/>
      <c r="C253"/>
      <c r="D253"/>
      <c r="E253"/>
      <c r="F253"/>
      <c r="G253"/>
      <c r="H253"/>
      <c r="I253"/>
      <c r="J253"/>
      <c r="K253"/>
      <c r="L253"/>
      <c r="M253"/>
      <c r="N253"/>
      <c r="O253"/>
      <c r="P253"/>
      <c r="Q253"/>
      <c r="R253"/>
      <c r="S253"/>
      <c r="T253"/>
    </row>
    <row r="254" spans="1:20" s="1" customFormat="1">
      <c r="A254"/>
      <c r="B254" s="336"/>
      <c r="C254"/>
      <c r="D254"/>
      <c r="E254"/>
      <c r="F254"/>
      <c r="G254"/>
      <c r="H254"/>
      <c r="I254"/>
      <c r="J254"/>
      <c r="K254"/>
      <c r="L254"/>
      <c r="M254"/>
      <c r="N254"/>
      <c r="O254"/>
      <c r="P254"/>
      <c r="Q254"/>
      <c r="R254"/>
      <c r="S254"/>
      <c r="T254"/>
    </row>
    <row r="255" spans="1:20" s="1" customFormat="1">
      <c r="A255"/>
      <c r="B255" s="336"/>
      <c r="C255"/>
      <c r="D255"/>
      <c r="E255"/>
      <c r="F255"/>
      <c r="G255"/>
      <c r="H255"/>
      <c r="I255"/>
      <c r="J255"/>
      <c r="K255"/>
      <c r="L255"/>
      <c r="M255"/>
      <c r="N255"/>
      <c r="O255"/>
      <c r="P255"/>
      <c r="Q255"/>
      <c r="R255"/>
      <c r="S255"/>
      <c r="T255"/>
    </row>
    <row r="256" spans="1:20" s="7" customFormat="1">
      <c r="A256"/>
      <c r="B256" s="336"/>
      <c r="C256"/>
      <c r="D256"/>
      <c r="E256"/>
      <c r="F256"/>
      <c r="G256"/>
      <c r="H256"/>
      <c r="I256"/>
      <c r="J256"/>
      <c r="K256"/>
      <c r="L256"/>
      <c r="M256"/>
      <c r="N256"/>
      <c r="O256"/>
      <c r="P256"/>
      <c r="Q256"/>
      <c r="R256"/>
      <c r="S256"/>
      <c r="T256"/>
    </row>
    <row r="257" spans="1:20" s="7" customFormat="1">
      <c r="A257"/>
      <c r="B257" s="336"/>
      <c r="C257"/>
      <c r="D257"/>
      <c r="E257"/>
      <c r="F257"/>
      <c r="G257"/>
      <c r="H257"/>
      <c r="I257"/>
      <c r="J257"/>
      <c r="K257"/>
      <c r="L257"/>
      <c r="M257"/>
      <c r="N257"/>
      <c r="O257"/>
      <c r="P257"/>
      <c r="Q257"/>
      <c r="R257"/>
      <c r="S257"/>
      <c r="T257"/>
    </row>
    <row r="258" spans="1:20" s="7" customFormat="1">
      <c r="A258"/>
      <c r="B258" s="336"/>
      <c r="C258"/>
      <c r="D258"/>
      <c r="E258"/>
      <c r="F258"/>
      <c r="G258"/>
      <c r="H258"/>
      <c r="I258"/>
      <c r="J258"/>
      <c r="K258"/>
      <c r="L258"/>
      <c r="M258"/>
      <c r="N258"/>
      <c r="O258"/>
      <c r="P258"/>
      <c r="Q258"/>
      <c r="R258"/>
      <c r="S258"/>
      <c r="T258"/>
    </row>
    <row r="259" spans="1:20" s="7" customFormat="1">
      <c r="A259"/>
      <c r="B259" s="336"/>
      <c r="C259"/>
      <c r="D259"/>
      <c r="E259"/>
      <c r="F259"/>
      <c r="G259"/>
      <c r="H259"/>
      <c r="I259"/>
      <c r="J259"/>
      <c r="K259"/>
      <c r="L259"/>
      <c r="M259"/>
      <c r="N259"/>
      <c r="O259"/>
      <c r="P259"/>
      <c r="Q259"/>
      <c r="R259"/>
      <c r="S259"/>
      <c r="T259"/>
    </row>
    <row r="260" spans="1:20" s="7" customFormat="1">
      <c r="A260"/>
      <c r="B260" s="336"/>
      <c r="C260"/>
      <c r="D260"/>
      <c r="E260"/>
      <c r="F260"/>
      <c r="G260"/>
      <c r="H260"/>
      <c r="I260"/>
      <c r="J260"/>
      <c r="K260"/>
      <c r="L260"/>
      <c r="M260"/>
      <c r="N260"/>
      <c r="O260"/>
      <c r="P260"/>
      <c r="Q260"/>
      <c r="R260"/>
      <c r="S260"/>
      <c r="T260"/>
    </row>
    <row r="261" spans="1:20" s="7" customFormat="1">
      <c r="A261"/>
      <c r="B261" s="336"/>
      <c r="C261"/>
      <c r="D261"/>
      <c r="E261"/>
      <c r="F261"/>
      <c r="G261"/>
      <c r="H261"/>
      <c r="I261"/>
      <c r="J261"/>
      <c r="K261"/>
      <c r="L261"/>
      <c r="M261"/>
      <c r="N261"/>
      <c r="O261"/>
      <c r="P261"/>
      <c r="Q261"/>
      <c r="R261"/>
      <c r="S261"/>
      <c r="T261"/>
    </row>
    <row r="262" spans="1:20" s="7" customFormat="1">
      <c r="A262"/>
      <c r="B262" s="336"/>
      <c r="C262"/>
      <c r="D262"/>
      <c r="E262"/>
      <c r="F262"/>
      <c r="G262"/>
      <c r="H262"/>
      <c r="I262"/>
      <c r="J262"/>
      <c r="K262"/>
      <c r="L262"/>
      <c r="M262"/>
      <c r="N262"/>
      <c r="O262"/>
      <c r="P262"/>
      <c r="Q262"/>
      <c r="R262"/>
      <c r="S262"/>
      <c r="T262"/>
    </row>
    <row r="263" spans="1:20" s="7" customFormat="1">
      <c r="A263"/>
      <c r="B263" s="336"/>
      <c r="C263"/>
      <c r="D263"/>
      <c r="E263"/>
      <c r="F263"/>
      <c r="G263"/>
      <c r="H263"/>
      <c r="I263"/>
      <c r="J263"/>
      <c r="K263"/>
      <c r="L263"/>
      <c r="M263"/>
      <c r="N263"/>
      <c r="O263"/>
      <c r="P263"/>
      <c r="Q263"/>
      <c r="R263"/>
      <c r="S263"/>
      <c r="T263"/>
    </row>
    <row r="264" spans="1:20" s="7" customFormat="1">
      <c r="A264"/>
      <c r="B264" s="336"/>
      <c r="C264"/>
      <c r="D264"/>
      <c r="E264"/>
      <c r="F264"/>
      <c r="G264"/>
      <c r="H264"/>
      <c r="I264"/>
      <c r="J264"/>
      <c r="K264"/>
      <c r="L264"/>
      <c r="M264"/>
      <c r="N264"/>
      <c r="O264"/>
      <c r="P264"/>
      <c r="Q264"/>
      <c r="R264"/>
      <c r="S264"/>
      <c r="T264"/>
    </row>
    <row r="265" spans="1:20" s="7" customFormat="1">
      <c r="A265"/>
      <c r="B265" s="336"/>
      <c r="C265"/>
      <c r="D265"/>
      <c r="E265"/>
      <c r="F265"/>
      <c r="G265"/>
      <c r="H265"/>
      <c r="I265"/>
      <c r="J265"/>
      <c r="K265"/>
      <c r="L265"/>
      <c r="M265"/>
      <c r="N265"/>
      <c r="O265"/>
      <c r="P265"/>
      <c r="Q265"/>
      <c r="R265"/>
      <c r="S265"/>
      <c r="T265"/>
    </row>
    <row r="266" spans="1:20" s="7" customFormat="1">
      <c r="A266"/>
      <c r="B266" s="336"/>
      <c r="C266"/>
      <c r="D266"/>
      <c r="E266"/>
      <c r="F266"/>
      <c r="G266"/>
      <c r="H266"/>
      <c r="I266"/>
      <c r="J266"/>
      <c r="K266"/>
      <c r="L266"/>
      <c r="M266"/>
      <c r="N266"/>
      <c r="O266"/>
      <c r="P266"/>
      <c r="Q266"/>
      <c r="R266"/>
      <c r="S266"/>
      <c r="T266"/>
    </row>
    <row r="267" spans="1:20" s="7" customFormat="1">
      <c r="A267"/>
      <c r="B267" s="336"/>
      <c r="C267"/>
      <c r="D267"/>
      <c r="E267"/>
      <c r="F267"/>
      <c r="G267"/>
      <c r="H267"/>
      <c r="I267"/>
      <c r="J267"/>
      <c r="K267"/>
      <c r="L267"/>
      <c r="M267"/>
      <c r="N267"/>
      <c r="O267"/>
      <c r="P267"/>
      <c r="Q267"/>
      <c r="R267"/>
      <c r="S267"/>
      <c r="T267"/>
    </row>
    <row r="268" spans="1:20" s="7" customFormat="1">
      <c r="A268"/>
      <c r="B268" s="336"/>
      <c r="C268"/>
      <c r="D268"/>
      <c r="E268"/>
      <c r="F268"/>
      <c r="G268"/>
      <c r="H268"/>
      <c r="I268"/>
      <c r="J268"/>
      <c r="K268"/>
      <c r="L268"/>
      <c r="M268"/>
      <c r="N268"/>
      <c r="O268"/>
      <c r="P268"/>
      <c r="Q268"/>
      <c r="R268"/>
      <c r="S268"/>
      <c r="T268"/>
    </row>
    <row r="269" spans="1:20" s="7" customFormat="1">
      <c r="A269"/>
      <c r="B269" s="336"/>
      <c r="C269"/>
      <c r="D269"/>
      <c r="E269"/>
      <c r="F269"/>
      <c r="G269"/>
      <c r="H269"/>
      <c r="I269"/>
      <c r="J269"/>
      <c r="K269"/>
      <c r="L269"/>
      <c r="M269"/>
      <c r="N269"/>
      <c r="O269"/>
      <c r="P269"/>
      <c r="Q269"/>
      <c r="R269"/>
      <c r="S269"/>
      <c r="T269"/>
    </row>
    <row r="270" spans="1:20" s="7" customFormat="1">
      <c r="A270"/>
      <c r="B270" s="336"/>
      <c r="C270"/>
      <c r="D270"/>
      <c r="E270"/>
      <c r="F270"/>
      <c r="G270"/>
      <c r="H270"/>
      <c r="I270"/>
      <c r="J270"/>
      <c r="K270"/>
      <c r="L270"/>
      <c r="M270"/>
      <c r="N270"/>
      <c r="O270"/>
      <c r="P270"/>
      <c r="Q270"/>
      <c r="R270"/>
      <c r="S270"/>
      <c r="T270"/>
    </row>
    <row r="271" spans="1:20" s="7" customFormat="1">
      <c r="A271"/>
      <c r="B271" s="336"/>
      <c r="C271"/>
      <c r="D271"/>
      <c r="E271"/>
      <c r="F271"/>
      <c r="G271"/>
      <c r="H271"/>
      <c r="I271"/>
      <c r="J271"/>
      <c r="K271"/>
      <c r="L271"/>
      <c r="M271"/>
      <c r="N271"/>
      <c r="O271"/>
      <c r="P271"/>
      <c r="Q271"/>
      <c r="R271"/>
      <c r="S271"/>
      <c r="T271"/>
    </row>
    <row r="272" spans="1:20" s="7" customFormat="1">
      <c r="A272"/>
      <c r="B272" s="336"/>
      <c r="C272"/>
      <c r="D272"/>
      <c r="E272"/>
      <c r="F272"/>
      <c r="G272"/>
      <c r="H272"/>
      <c r="I272"/>
      <c r="J272"/>
      <c r="K272"/>
      <c r="L272"/>
      <c r="M272"/>
      <c r="N272"/>
      <c r="O272"/>
      <c r="P272"/>
      <c r="Q272"/>
      <c r="R272"/>
      <c r="S272"/>
      <c r="T272"/>
    </row>
    <row r="273" spans="1:20" s="7" customFormat="1">
      <c r="A273"/>
      <c r="B273" s="336"/>
      <c r="C273"/>
      <c r="D273"/>
      <c r="E273"/>
      <c r="F273"/>
      <c r="G273"/>
      <c r="H273"/>
      <c r="I273"/>
      <c r="J273"/>
      <c r="K273"/>
      <c r="L273"/>
      <c r="M273"/>
      <c r="N273"/>
      <c r="O273"/>
      <c r="P273"/>
      <c r="Q273"/>
      <c r="R273"/>
      <c r="S273"/>
      <c r="T273"/>
    </row>
    <row r="274" spans="1:20" s="7" customFormat="1">
      <c r="A274"/>
      <c r="B274" s="336"/>
      <c r="C274"/>
      <c r="D274"/>
      <c r="E274"/>
      <c r="F274"/>
      <c r="G274"/>
      <c r="H274"/>
      <c r="I274"/>
      <c r="J274"/>
      <c r="K274"/>
      <c r="L274"/>
      <c r="M274"/>
      <c r="N274"/>
      <c r="O274"/>
      <c r="P274"/>
      <c r="Q274"/>
      <c r="R274"/>
      <c r="S274"/>
      <c r="T274"/>
    </row>
    <row r="275" spans="1:20" s="7" customFormat="1">
      <c r="A275"/>
      <c r="B275" s="336"/>
      <c r="C275"/>
      <c r="D275"/>
      <c r="E275"/>
      <c r="F275"/>
      <c r="G275"/>
      <c r="H275"/>
      <c r="I275"/>
      <c r="J275"/>
      <c r="K275"/>
      <c r="L275"/>
      <c r="M275"/>
      <c r="N275"/>
      <c r="O275"/>
      <c r="P275"/>
      <c r="Q275"/>
      <c r="R275"/>
      <c r="S275"/>
      <c r="T275"/>
    </row>
    <row r="276" spans="1:20" s="7" customFormat="1">
      <c r="A276"/>
      <c r="B276" s="336"/>
      <c r="C276"/>
      <c r="D276"/>
      <c r="E276"/>
      <c r="F276"/>
      <c r="G276"/>
      <c r="H276"/>
      <c r="I276"/>
      <c r="J276"/>
      <c r="K276"/>
      <c r="L276"/>
      <c r="M276"/>
      <c r="N276"/>
      <c r="O276"/>
      <c r="P276"/>
      <c r="Q276"/>
      <c r="R276"/>
      <c r="S276"/>
      <c r="T276"/>
    </row>
    <row r="277" spans="1:20" s="7" customFormat="1">
      <c r="A277"/>
      <c r="B277" s="336"/>
      <c r="C277"/>
      <c r="D277"/>
      <c r="E277"/>
      <c r="F277"/>
      <c r="G277"/>
      <c r="H277"/>
      <c r="I277"/>
      <c r="J277"/>
      <c r="K277"/>
      <c r="L277"/>
      <c r="M277"/>
      <c r="N277"/>
      <c r="O277"/>
      <c r="P277"/>
      <c r="Q277"/>
      <c r="R277"/>
      <c r="S277"/>
      <c r="T277"/>
    </row>
    <row r="278" spans="1:20" s="7" customFormat="1">
      <c r="A278"/>
      <c r="B278" s="336"/>
      <c r="C278"/>
      <c r="D278"/>
      <c r="E278"/>
      <c r="F278"/>
      <c r="G278"/>
      <c r="H278"/>
      <c r="I278"/>
      <c r="J278"/>
      <c r="K278"/>
      <c r="L278"/>
      <c r="M278"/>
      <c r="N278"/>
      <c r="O278"/>
      <c r="P278"/>
      <c r="Q278"/>
      <c r="R278"/>
      <c r="S278"/>
      <c r="T278"/>
    </row>
    <row r="279" spans="1:20" s="7" customFormat="1">
      <c r="A279"/>
      <c r="B279" s="336"/>
      <c r="C279"/>
      <c r="D279"/>
      <c r="E279"/>
      <c r="F279"/>
      <c r="G279"/>
      <c r="H279"/>
      <c r="I279"/>
      <c r="J279"/>
      <c r="K279"/>
      <c r="L279"/>
      <c r="M279"/>
      <c r="N279"/>
      <c r="O279"/>
      <c r="P279"/>
      <c r="Q279"/>
      <c r="R279"/>
      <c r="S279"/>
      <c r="T279"/>
    </row>
    <row r="280" spans="1:20" s="7" customFormat="1">
      <c r="A280"/>
      <c r="B280" s="336"/>
      <c r="C280"/>
      <c r="D280"/>
      <c r="E280"/>
      <c r="F280"/>
      <c r="G280"/>
      <c r="H280"/>
      <c r="I280"/>
      <c r="J280"/>
      <c r="K280"/>
      <c r="L280"/>
      <c r="M280"/>
      <c r="N280"/>
      <c r="O280"/>
      <c r="P280"/>
      <c r="Q280"/>
      <c r="R280"/>
      <c r="S280"/>
      <c r="T280"/>
    </row>
    <row r="281" spans="1:20" s="7" customFormat="1">
      <c r="A281"/>
      <c r="B281" s="336"/>
      <c r="C281"/>
      <c r="D281"/>
      <c r="E281"/>
      <c r="F281"/>
      <c r="G281"/>
      <c r="H281"/>
      <c r="I281"/>
      <c r="J281"/>
      <c r="K281"/>
      <c r="L281"/>
      <c r="M281"/>
      <c r="N281"/>
      <c r="O281"/>
      <c r="P281"/>
      <c r="Q281"/>
      <c r="R281"/>
      <c r="S281"/>
      <c r="T281"/>
    </row>
    <row r="282" spans="1:20" s="7" customFormat="1">
      <c r="A282"/>
      <c r="B282" s="336"/>
      <c r="C282"/>
      <c r="D282"/>
      <c r="E282"/>
      <c r="F282"/>
      <c r="G282"/>
      <c r="H282"/>
      <c r="I282"/>
      <c r="J282"/>
      <c r="K282"/>
      <c r="L282"/>
      <c r="M282"/>
      <c r="N282"/>
      <c r="O282"/>
      <c r="P282"/>
      <c r="Q282"/>
      <c r="R282"/>
      <c r="S282"/>
      <c r="T282"/>
    </row>
    <row r="283" spans="1:20" s="7" customFormat="1">
      <c r="A283"/>
      <c r="B283" s="336"/>
      <c r="C283"/>
      <c r="D283"/>
      <c r="E283"/>
      <c r="F283"/>
      <c r="G283"/>
      <c r="H283"/>
      <c r="I283"/>
      <c r="J283"/>
      <c r="K283"/>
      <c r="L283"/>
      <c r="M283"/>
      <c r="N283"/>
      <c r="O283"/>
      <c r="P283"/>
      <c r="Q283"/>
      <c r="R283"/>
      <c r="S283"/>
      <c r="T283"/>
    </row>
    <row r="284" spans="1:20" s="7" customFormat="1">
      <c r="A284"/>
      <c r="B284" s="336"/>
      <c r="C284"/>
      <c r="D284"/>
      <c r="E284"/>
      <c r="F284"/>
      <c r="G284"/>
      <c r="H284"/>
      <c r="I284"/>
      <c r="J284"/>
      <c r="K284"/>
      <c r="L284"/>
      <c r="M284"/>
      <c r="N284"/>
      <c r="O284"/>
      <c r="P284"/>
      <c r="Q284"/>
      <c r="R284"/>
      <c r="S284"/>
      <c r="T284"/>
    </row>
    <row r="285" spans="1:20" s="7" customFormat="1">
      <c r="A285"/>
      <c r="B285" s="336"/>
      <c r="C285"/>
      <c r="D285"/>
      <c r="E285"/>
      <c r="F285"/>
      <c r="G285"/>
      <c r="H285"/>
      <c r="I285"/>
      <c r="J285"/>
      <c r="K285"/>
      <c r="L285"/>
      <c r="M285"/>
      <c r="N285"/>
      <c r="O285"/>
      <c r="P285"/>
      <c r="Q285"/>
      <c r="R285"/>
      <c r="S285"/>
      <c r="T285"/>
    </row>
    <row r="286" spans="1:20" s="7" customFormat="1">
      <c r="A286"/>
      <c r="B286" s="336"/>
      <c r="C286"/>
      <c r="D286"/>
      <c r="E286"/>
      <c r="F286"/>
      <c r="G286"/>
      <c r="H286"/>
      <c r="I286"/>
      <c r="J286"/>
      <c r="K286"/>
      <c r="L286"/>
      <c r="M286"/>
      <c r="N286"/>
      <c r="O286"/>
      <c r="P286"/>
      <c r="Q286"/>
      <c r="R286"/>
      <c r="S286"/>
      <c r="T286"/>
    </row>
    <row r="287" spans="1:20" s="7" customFormat="1">
      <c r="A287"/>
      <c r="B287" s="336"/>
      <c r="C287"/>
      <c r="D287"/>
      <c r="E287"/>
      <c r="F287"/>
      <c r="G287"/>
      <c r="H287"/>
      <c r="I287"/>
      <c r="J287"/>
      <c r="K287"/>
      <c r="L287"/>
      <c r="M287"/>
      <c r="N287"/>
      <c r="O287"/>
      <c r="P287"/>
      <c r="Q287"/>
      <c r="R287"/>
      <c r="S287"/>
      <c r="T287"/>
    </row>
    <row r="288" spans="1:20" s="7" customFormat="1">
      <c r="A288"/>
      <c r="B288" s="336"/>
      <c r="C288"/>
      <c r="D288"/>
      <c r="E288"/>
      <c r="F288"/>
      <c r="G288"/>
      <c r="H288"/>
      <c r="I288"/>
      <c r="J288"/>
      <c r="K288"/>
      <c r="L288"/>
      <c r="M288"/>
      <c r="N288"/>
      <c r="O288"/>
      <c r="P288"/>
      <c r="Q288"/>
      <c r="R288"/>
      <c r="S288"/>
      <c r="T288"/>
    </row>
    <row r="289" spans="1:20" s="7" customFormat="1">
      <c r="A289"/>
      <c r="B289" s="336"/>
      <c r="C289"/>
      <c r="D289"/>
      <c r="E289"/>
      <c r="F289"/>
      <c r="G289"/>
      <c r="H289"/>
      <c r="I289"/>
      <c r="J289"/>
      <c r="K289"/>
      <c r="L289"/>
      <c r="M289"/>
      <c r="N289"/>
      <c r="O289"/>
      <c r="P289"/>
      <c r="Q289"/>
      <c r="R289"/>
      <c r="S289"/>
      <c r="T289"/>
    </row>
    <row r="290" spans="1:20" s="7" customFormat="1">
      <c r="A290"/>
      <c r="B290" s="336"/>
      <c r="C290"/>
      <c r="D290"/>
      <c r="E290"/>
      <c r="F290"/>
      <c r="G290"/>
      <c r="H290"/>
      <c r="I290"/>
      <c r="J290"/>
      <c r="K290"/>
      <c r="L290"/>
      <c r="M290"/>
      <c r="N290"/>
      <c r="O290"/>
      <c r="P290"/>
      <c r="Q290"/>
      <c r="R290"/>
      <c r="S290"/>
      <c r="T290"/>
    </row>
    <row r="291" spans="1:20" s="7" customFormat="1">
      <c r="A291"/>
      <c r="B291" s="336"/>
      <c r="C291"/>
      <c r="D291"/>
      <c r="E291"/>
      <c r="F291"/>
      <c r="G291"/>
      <c r="H291"/>
      <c r="I291"/>
      <c r="J291"/>
      <c r="K291"/>
      <c r="L291"/>
      <c r="M291"/>
      <c r="N291"/>
      <c r="O291"/>
      <c r="P291"/>
      <c r="Q291"/>
      <c r="R291"/>
      <c r="S291"/>
      <c r="T291"/>
    </row>
    <row r="292" spans="1:20" s="7" customFormat="1">
      <c r="A292"/>
      <c r="B292" s="336"/>
      <c r="C292"/>
      <c r="D292"/>
      <c r="E292"/>
      <c r="F292"/>
      <c r="G292"/>
      <c r="H292"/>
      <c r="I292"/>
      <c r="J292"/>
      <c r="K292"/>
      <c r="L292"/>
      <c r="M292"/>
      <c r="N292"/>
      <c r="O292"/>
      <c r="P292"/>
      <c r="Q292"/>
      <c r="R292"/>
      <c r="S292"/>
      <c r="T292"/>
    </row>
    <row r="293" spans="1:20" s="7" customFormat="1">
      <c r="A293"/>
      <c r="B293" s="336"/>
      <c r="C293"/>
      <c r="D293"/>
      <c r="E293"/>
      <c r="F293"/>
      <c r="G293"/>
      <c r="H293"/>
      <c r="I293"/>
      <c r="J293"/>
      <c r="K293"/>
      <c r="L293"/>
      <c r="M293"/>
      <c r="N293"/>
      <c r="O293"/>
      <c r="P293"/>
      <c r="Q293"/>
      <c r="R293"/>
      <c r="S293"/>
      <c r="T293"/>
    </row>
    <row r="294" spans="1:20" s="7" customFormat="1">
      <c r="A294"/>
      <c r="B294" s="336"/>
      <c r="C294"/>
      <c r="D294"/>
      <c r="E294"/>
      <c r="F294"/>
      <c r="G294"/>
      <c r="H294"/>
      <c r="I294"/>
      <c r="J294"/>
      <c r="K294"/>
      <c r="L294"/>
      <c r="M294"/>
      <c r="N294"/>
      <c r="O294"/>
      <c r="P294"/>
      <c r="Q294"/>
      <c r="R294"/>
      <c r="S294"/>
      <c r="T294"/>
    </row>
    <row r="295" spans="1:20" s="7" customFormat="1">
      <c r="A295"/>
      <c r="B295" s="336"/>
      <c r="C295"/>
      <c r="D295"/>
      <c r="E295"/>
      <c r="F295"/>
      <c r="G295"/>
      <c r="H295"/>
      <c r="I295"/>
      <c r="J295"/>
      <c r="K295"/>
      <c r="L295"/>
      <c r="M295"/>
      <c r="N295"/>
      <c r="O295"/>
      <c r="P295"/>
      <c r="Q295"/>
      <c r="R295"/>
      <c r="S295"/>
      <c r="T295"/>
    </row>
    <row r="296" spans="1:20" s="7" customFormat="1">
      <c r="A296"/>
      <c r="B296" s="336"/>
      <c r="C296"/>
      <c r="D296"/>
      <c r="E296"/>
      <c r="F296"/>
      <c r="G296"/>
      <c r="H296"/>
      <c r="I296"/>
      <c r="J296"/>
      <c r="K296"/>
      <c r="L296"/>
      <c r="M296"/>
      <c r="N296"/>
      <c r="O296"/>
      <c r="P296"/>
      <c r="Q296"/>
      <c r="R296"/>
      <c r="S296"/>
      <c r="T296"/>
    </row>
    <row r="297" spans="1:20" s="7" customFormat="1">
      <c r="A297"/>
      <c r="B297" s="336"/>
      <c r="C297"/>
      <c r="D297"/>
      <c r="E297"/>
      <c r="F297"/>
      <c r="G297"/>
      <c r="H297"/>
      <c r="I297"/>
      <c r="J297"/>
      <c r="K297"/>
      <c r="L297"/>
      <c r="M297"/>
      <c r="N297"/>
      <c r="O297"/>
      <c r="P297"/>
      <c r="Q297"/>
      <c r="R297"/>
      <c r="S297"/>
      <c r="T297"/>
    </row>
    <row r="298" spans="1:20" s="7" customFormat="1">
      <c r="A298"/>
      <c r="B298" s="336"/>
      <c r="C298"/>
      <c r="D298"/>
      <c r="E298"/>
      <c r="F298"/>
      <c r="G298"/>
      <c r="H298"/>
      <c r="I298"/>
      <c r="J298"/>
      <c r="K298"/>
      <c r="L298"/>
      <c r="M298"/>
      <c r="N298"/>
      <c r="O298"/>
      <c r="P298"/>
      <c r="Q298"/>
      <c r="R298"/>
      <c r="S298"/>
      <c r="T298"/>
    </row>
    <row r="299" spans="1:20" s="8" customFormat="1">
      <c r="A299"/>
      <c r="B299" s="336"/>
      <c r="C299"/>
      <c r="D299"/>
      <c r="E299"/>
      <c r="F299"/>
      <c r="G299"/>
      <c r="H299"/>
      <c r="I299"/>
      <c r="J299"/>
      <c r="K299"/>
      <c r="L299"/>
      <c r="M299"/>
      <c r="N299"/>
      <c r="O299"/>
      <c r="P299"/>
      <c r="Q299"/>
      <c r="R299"/>
      <c r="S299"/>
      <c r="T299"/>
    </row>
    <row r="300" spans="1:20" s="8" customFormat="1">
      <c r="A300"/>
      <c r="B300" s="336"/>
      <c r="C300"/>
      <c r="D300"/>
      <c r="E300"/>
      <c r="F300"/>
      <c r="G300"/>
      <c r="H300"/>
      <c r="I300"/>
      <c r="J300"/>
      <c r="K300"/>
      <c r="L300"/>
      <c r="M300"/>
      <c r="N300"/>
      <c r="O300"/>
      <c r="P300"/>
      <c r="Q300"/>
      <c r="R300"/>
      <c r="S300"/>
      <c r="T300"/>
    </row>
    <row r="301" spans="1:20" s="7" customFormat="1">
      <c r="A301"/>
      <c r="B301" s="336"/>
      <c r="C301"/>
      <c r="D301"/>
      <c r="E301"/>
      <c r="F301"/>
      <c r="G301"/>
      <c r="H301"/>
      <c r="I301"/>
      <c r="J301"/>
      <c r="K301"/>
      <c r="L301"/>
      <c r="M301"/>
      <c r="N301"/>
      <c r="O301"/>
      <c r="P301"/>
      <c r="Q301"/>
      <c r="R301"/>
      <c r="S301"/>
      <c r="T301"/>
    </row>
    <row r="302" spans="1:20" s="7" customFormat="1">
      <c r="A302"/>
      <c r="B302" s="336"/>
      <c r="C302"/>
      <c r="D302"/>
      <c r="E302"/>
      <c r="F302"/>
      <c r="G302"/>
      <c r="H302"/>
      <c r="I302"/>
      <c r="J302"/>
      <c r="K302"/>
      <c r="L302"/>
      <c r="M302"/>
      <c r="N302"/>
      <c r="O302"/>
      <c r="P302"/>
      <c r="Q302"/>
      <c r="R302"/>
      <c r="S302"/>
      <c r="T302"/>
    </row>
    <row r="303" spans="1:20" s="7" customFormat="1">
      <c r="A303"/>
      <c r="B303" s="336"/>
      <c r="C303"/>
      <c r="D303"/>
      <c r="E303"/>
      <c r="F303"/>
      <c r="G303"/>
      <c r="H303"/>
      <c r="I303"/>
      <c r="J303"/>
      <c r="K303"/>
      <c r="L303"/>
      <c r="M303"/>
      <c r="N303"/>
      <c r="O303"/>
      <c r="P303"/>
      <c r="Q303"/>
      <c r="R303"/>
      <c r="S303"/>
      <c r="T303"/>
    </row>
    <row r="304" spans="1:20" s="7" customFormat="1">
      <c r="A304"/>
      <c r="B304" s="336"/>
      <c r="C304"/>
      <c r="D304"/>
      <c r="E304"/>
      <c r="F304"/>
      <c r="G304"/>
      <c r="H304"/>
      <c r="I304"/>
      <c r="J304"/>
      <c r="K304"/>
      <c r="L304"/>
      <c r="M304"/>
      <c r="N304"/>
      <c r="O304"/>
      <c r="P304"/>
      <c r="Q304"/>
      <c r="R304"/>
      <c r="S304"/>
      <c r="T304"/>
    </row>
    <row r="305" spans="1:20" s="7" customFormat="1">
      <c r="A305"/>
      <c r="B305" s="336"/>
      <c r="C305"/>
      <c r="D305"/>
      <c r="E305"/>
      <c r="F305"/>
      <c r="G305"/>
      <c r="H305"/>
      <c r="I305"/>
      <c r="J305"/>
      <c r="K305"/>
      <c r="L305"/>
      <c r="M305"/>
      <c r="N305"/>
      <c r="O305"/>
      <c r="P305"/>
      <c r="Q305"/>
      <c r="R305"/>
      <c r="S305"/>
      <c r="T305"/>
    </row>
    <row r="306" spans="1:20" s="7" customFormat="1">
      <c r="A306"/>
      <c r="B306" s="336"/>
      <c r="C306"/>
      <c r="D306"/>
      <c r="E306"/>
      <c r="F306"/>
      <c r="G306"/>
      <c r="H306"/>
      <c r="I306"/>
      <c r="J306"/>
      <c r="K306"/>
      <c r="L306"/>
      <c r="M306"/>
      <c r="N306"/>
      <c r="O306"/>
      <c r="P306"/>
      <c r="Q306"/>
      <c r="R306"/>
      <c r="S306"/>
      <c r="T306"/>
    </row>
    <row r="307" spans="1:20" s="7" customFormat="1">
      <c r="A307"/>
      <c r="B307" s="336"/>
      <c r="C307"/>
      <c r="D307"/>
      <c r="E307"/>
      <c r="F307"/>
      <c r="G307"/>
      <c r="H307"/>
      <c r="I307"/>
      <c r="J307"/>
      <c r="K307"/>
      <c r="L307"/>
      <c r="M307"/>
      <c r="N307"/>
      <c r="O307"/>
      <c r="P307"/>
      <c r="Q307"/>
      <c r="R307"/>
      <c r="S307"/>
      <c r="T307"/>
    </row>
    <row r="308" spans="1:20" s="7" customFormat="1">
      <c r="A308"/>
      <c r="B308" s="336"/>
      <c r="C308"/>
      <c r="D308"/>
      <c r="E308"/>
      <c r="F308"/>
      <c r="G308"/>
      <c r="H308"/>
      <c r="I308"/>
      <c r="J308"/>
      <c r="K308"/>
      <c r="L308"/>
      <c r="M308"/>
      <c r="N308"/>
      <c r="O308"/>
      <c r="P308"/>
      <c r="Q308"/>
      <c r="R308"/>
      <c r="S308"/>
      <c r="T308"/>
    </row>
    <row r="309" spans="1:20" s="7" customFormat="1">
      <c r="A309"/>
      <c r="B309" s="336"/>
      <c r="C309"/>
      <c r="D309"/>
      <c r="E309"/>
      <c r="F309"/>
      <c r="G309"/>
      <c r="H309"/>
      <c r="I309"/>
      <c r="J309"/>
      <c r="K309"/>
      <c r="L309"/>
      <c r="M309"/>
      <c r="N309"/>
      <c r="O309"/>
      <c r="P309"/>
      <c r="Q309"/>
      <c r="R309"/>
      <c r="S309"/>
      <c r="T309"/>
    </row>
    <row r="310" spans="1:20" s="7" customFormat="1">
      <c r="A310"/>
      <c r="B310" s="336"/>
      <c r="C310"/>
      <c r="D310"/>
      <c r="E310"/>
      <c r="F310"/>
      <c r="G310"/>
      <c r="H310"/>
      <c r="I310"/>
      <c r="J310"/>
      <c r="K310"/>
      <c r="L310"/>
      <c r="M310"/>
      <c r="N310"/>
      <c r="O310"/>
      <c r="P310"/>
      <c r="Q310"/>
      <c r="R310"/>
      <c r="S310"/>
      <c r="T310"/>
    </row>
    <row r="311" spans="1:20" s="7" customFormat="1">
      <c r="A311"/>
      <c r="B311" s="336"/>
      <c r="C311"/>
      <c r="D311"/>
      <c r="E311"/>
      <c r="F311"/>
      <c r="G311"/>
      <c r="H311"/>
      <c r="I311"/>
      <c r="J311"/>
      <c r="K311"/>
      <c r="L311"/>
      <c r="M311"/>
      <c r="N311"/>
      <c r="O311"/>
      <c r="P311"/>
      <c r="Q311"/>
      <c r="R311"/>
      <c r="S311"/>
      <c r="T311"/>
    </row>
    <row r="312" spans="1:20" s="7" customFormat="1">
      <c r="A312"/>
      <c r="B312" s="336"/>
      <c r="C312"/>
      <c r="D312"/>
      <c r="E312"/>
      <c r="F312"/>
      <c r="G312"/>
      <c r="H312"/>
      <c r="I312"/>
      <c r="J312"/>
      <c r="K312"/>
      <c r="L312"/>
      <c r="M312"/>
      <c r="N312"/>
      <c r="O312"/>
      <c r="P312"/>
      <c r="Q312"/>
      <c r="R312"/>
      <c r="S312"/>
      <c r="T312"/>
    </row>
    <row r="313" spans="1:20" s="7" customFormat="1">
      <c r="A313"/>
      <c r="B313" s="336"/>
      <c r="C313"/>
      <c r="D313"/>
      <c r="E313"/>
      <c r="F313"/>
      <c r="G313"/>
      <c r="H313"/>
      <c r="I313"/>
      <c r="J313"/>
      <c r="K313"/>
      <c r="L313"/>
      <c r="M313"/>
      <c r="N313"/>
      <c r="O313"/>
      <c r="P313"/>
      <c r="Q313"/>
      <c r="R313"/>
      <c r="S313"/>
      <c r="T313"/>
    </row>
    <row r="314" spans="1:20" s="7" customFormat="1">
      <c r="A314"/>
      <c r="B314" s="336"/>
      <c r="C314"/>
      <c r="D314"/>
      <c r="E314"/>
      <c r="F314"/>
      <c r="G314"/>
      <c r="H314"/>
      <c r="I314"/>
      <c r="J314"/>
      <c r="K314"/>
      <c r="L314"/>
      <c r="M314"/>
      <c r="N314"/>
      <c r="O314"/>
      <c r="P314"/>
      <c r="Q314"/>
      <c r="R314"/>
      <c r="S314"/>
      <c r="T314"/>
    </row>
    <row r="315" spans="1:20" s="7" customFormat="1">
      <c r="A315"/>
      <c r="B315" s="336"/>
      <c r="C315"/>
      <c r="D315"/>
      <c r="E315"/>
      <c r="F315"/>
      <c r="G315"/>
      <c r="H315"/>
      <c r="I315"/>
      <c r="J315"/>
      <c r="K315"/>
      <c r="L315"/>
      <c r="M315"/>
      <c r="N315"/>
      <c r="O315"/>
      <c r="P315"/>
      <c r="Q315"/>
      <c r="R315"/>
      <c r="S315"/>
      <c r="T315"/>
    </row>
    <row r="316" spans="1:20" s="7" customFormat="1">
      <c r="A316"/>
      <c r="B316" s="336"/>
      <c r="C316"/>
      <c r="D316"/>
      <c r="E316"/>
      <c r="F316"/>
      <c r="G316"/>
      <c r="H316"/>
      <c r="I316"/>
      <c r="J316"/>
      <c r="K316"/>
      <c r="L316"/>
      <c r="M316"/>
      <c r="N316"/>
      <c r="O316"/>
      <c r="P316"/>
      <c r="Q316"/>
      <c r="R316"/>
      <c r="S316"/>
      <c r="T316"/>
    </row>
    <row r="317" spans="1:20" s="7" customFormat="1">
      <c r="A317"/>
      <c r="B317" s="336"/>
      <c r="C317"/>
      <c r="D317"/>
      <c r="E317"/>
      <c r="F317"/>
      <c r="G317"/>
      <c r="H317"/>
      <c r="I317"/>
      <c r="J317"/>
      <c r="K317"/>
      <c r="L317"/>
      <c r="M317"/>
      <c r="N317"/>
      <c r="O317"/>
      <c r="P317"/>
      <c r="Q317"/>
      <c r="R317"/>
      <c r="S317"/>
      <c r="T317"/>
    </row>
    <row r="318" spans="1:20" s="7" customFormat="1">
      <c r="A318"/>
      <c r="B318" s="336"/>
      <c r="C318"/>
      <c r="D318"/>
      <c r="E318"/>
      <c r="F318"/>
      <c r="G318"/>
      <c r="H318"/>
      <c r="I318"/>
      <c r="J318"/>
      <c r="K318"/>
      <c r="L318"/>
      <c r="M318"/>
      <c r="N318"/>
      <c r="O318"/>
      <c r="P318"/>
      <c r="Q318"/>
      <c r="R318"/>
      <c r="S318"/>
      <c r="T318"/>
    </row>
    <row r="319" spans="1:20" s="7" customFormat="1">
      <c r="A319"/>
      <c r="B319" s="336"/>
      <c r="C319"/>
      <c r="D319"/>
      <c r="E319"/>
      <c r="F319"/>
      <c r="G319"/>
      <c r="H319"/>
      <c r="I319"/>
      <c r="J319"/>
      <c r="K319"/>
      <c r="L319"/>
      <c r="M319"/>
      <c r="N319"/>
      <c r="O319"/>
      <c r="P319"/>
      <c r="Q319"/>
      <c r="R319"/>
      <c r="S319"/>
      <c r="T319"/>
    </row>
    <row r="320" spans="1:20" s="7" customFormat="1">
      <c r="A320"/>
      <c r="B320" s="336"/>
      <c r="C320"/>
      <c r="D320"/>
      <c r="E320"/>
      <c r="F320"/>
      <c r="G320"/>
      <c r="H320"/>
      <c r="I320"/>
      <c r="J320"/>
      <c r="K320"/>
      <c r="L320"/>
      <c r="M320"/>
      <c r="N320"/>
      <c r="O320"/>
      <c r="P320"/>
      <c r="Q320"/>
      <c r="R320"/>
      <c r="S320"/>
      <c r="T320"/>
    </row>
    <row r="321" spans="1:20" s="7" customFormat="1">
      <c r="A321"/>
      <c r="B321" s="336"/>
      <c r="C321"/>
      <c r="D321"/>
      <c r="E321"/>
      <c r="F321"/>
      <c r="G321"/>
      <c r="H321"/>
      <c r="I321"/>
      <c r="J321"/>
      <c r="K321"/>
      <c r="L321"/>
      <c r="M321"/>
      <c r="N321"/>
      <c r="O321"/>
      <c r="P321"/>
      <c r="Q321"/>
      <c r="R321"/>
      <c r="S321"/>
      <c r="T321"/>
    </row>
    <row r="322" spans="1:20" s="7" customFormat="1">
      <c r="A322"/>
      <c r="B322" s="336"/>
      <c r="C322"/>
      <c r="D322"/>
      <c r="E322"/>
      <c r="F322"/>
      <c r="G322"/>
      <c r="H322"/>
      <c r="I322"/>
      <c r="J322"/>
      <c r="K322"/>
      <c r="L322"/>
      <c r="M322"/>
      <c r="N322"/>
      <c r="O322"/>
      <c r="P322"/>
      <c r="Q322"/>
      <c r="R322"/>
      <c r="S322"/>
      <c r="T322"/>
    </row>
    <row r="323" spans="1:20" s="7" customFormat="1">
      <c r="A323"/>
      <c r="B323" s="336"/>
      <c r="C323"/>
      <c r="D323"/>
      <c r="E323"/>
      <c r="F323"/>
      <c r="G323"/>
      <c r="H323"/>
      <c r="I323"/>
      <c r="J323"/>
      <c r="K323"/>
      <c r="L323"/>
      <c r="M323"/>
      <c r="N323"/>
      <c r="O323"/>
      <c r="P323"/>
      <c r="Q323"/>
      <c r="R323"/>
      <c r="S323"/>
      <c r="T323"/>
    </row>
    <row r="324" spans="1:20" s="7" customFormat="1">
      <c r="A324"/>
      <c r="B324" s="336"/>
      <c r="C324"/>
      <c r="D324"/>
      <c r="E324"/>
      <c r="F324"/>
      <c r="G324"/>
      <c r="H324"/>
      <c r="I324"/>
      <c r="J324"/>
      <c r="K324"/>
      <c r="L324"/>
      <c r="M324"/>
      <c r="N324"/>
      <c r="O324"/>
      <c r="P324"/>
      <c r="Q324"/>
      <c r="R324"/>
      <c r="S324"/>
      <c r="T324"/>
    </row>
    <row r="325" spans="1:20" s="7" customFormat="1">
      <c r="A325"/>
      <c r="B325" s="336"/>
      <c r="C325"/>
      <c r="D325"/>
      <c r="E325"/>
      <c r="F325"/>
      <c r="G325"/>
      <c r="H325"/>
      <c r="I325"/>
      <c r="J325"/>
      <c r="K325"/>
      <c r="L325"/>
      <c r="M325"/>
      <c r="N325"/>
      <c r="O325"/>
      <c r="P325"/>
      <c r="Q325"/>
      <c r="R325"/>
      <c r="S325"/>
      <c r="T325"/>
    </row>
    <row r="326" spans="1:20" s="7" customFormat="1">
      <c r="A326"/>
      <c r="B326" s="336"/>
      <c r="C326"/>
      <c r="D326"/>
      <c r="E326"/>
      <c r="F326"/>
      <c r="G326"/>
      <c r="H326"/>
      <c r="I326"/>
      <c r="J326"/>
      <c r="K326"/>
      <c r="L326"/>
      <c r="M326"/>
      <c r="N326"/>
      <c r="O326"/>
      <c r="P326"/>
      <c r="Q326"/>
      <c r="R326"/>
      <c r="S326"/>
      <c r="T326"/>
    </row>
    <row r="327" spans="1:20" s="7" customFormat="1">
      <c r="A327"/>
      <c r="B327" s="336"/>
      <c r="C327"/>
      <c r="D327"/>
      <c r="E327"/>
      <c r="F327"/>
      <c r="G327"/>
      <c r="H327"/>
      <c r="I327"/>
      <c r="J327"/>
      <c r="K327"/>
      <c r="L327"/>
      <c r="M327"/>
      <c r="N327"/>
      <c r="O327"/>
      <c r="P327"/>
      <c r="Q327"/>
      <c r="R327"/>
      <c r="S327"/>
      <c r="T327"/>
    </row>
    <row r="328" spans="1:20" s="7" customFormat="1">
      <c r="A328"/>
      <c r="B328" s="336"/>
      <c r="C328"/>
      <c r="D328"/>
      <c r="E328"/>
      <c r="F328"/>
      <c r="G328"/>
      <c r="H328"/>
      <c r="I328"/>
      <c r="J328"/>
      <c r="K328"/>
      <c r="L328"/>
      <c r="M328"/>
      <c r="N328"/>
      <c r="O328"/>
      <c r="P328"/>
      <c r="Q328"/>
      <c r="R328"/>
      <c r="S328"/>
      <c r="T328"/>
    </row>
    <row r="329" spans="1:20" s="7" customFormat="1">
      <c r="A329"/>
      <c r="B329" s="336"/>
      <c r="C329"/>
      <c r="D329"/>
      <c r="E329"/>
      <c r="F329"/>
      <c r="G329"/>
      <c r="H329"/>
      <c r="I329"/>
      <c r="J329"/>
      <c r="K329"/>
      <c r="L329"/>
      <c r="M329"/>
      <c r="N329"/>
      <c r="O329"/>
      <c r="P329"/>
      <c r="Q329"/>
      <c r="R329"/>
      <c r="S329"/>
      <c r="T329"/>
    </row>
    <row r="330" spans="1:20" s="7" customFormat="1">
      <c r="A330"/>
      <c r="B330" s="336"/>
      <c r="C330"/>
      <c r="D330"/>
      <c r="E330"/>
      <c r="F330"/>
      <c r="G330"/>
      <c r="H330"/>
      <c r="I330"/>
      <c r="J330"/>
      <c r="K330"/>
      <c r="L330"/>
      <c r="M330"/>
      <c r="N330"/>
      <c r="O330"/>
      <c r="P330"/>
      <c r="Q330"/>
      <c r="R330"/>
      <c r="S330"/>
      <c r="T330"/>
    </row>
    <row r="331" spans="1:20" s="7" customFormat="1">
      <c r="A331"/>
      <c r="B331" s="336"/>
      <c r="C331"/>
      <c r="D331"/>
      <c r="E331"/>
      <c r="F331"/>
      <c r="G331"/>
      <c r="H331"/>
      <c r="I331"/>
      <c r="J331"/>
      <c r="K331"/>
      <c r="L331"/>
      <c r="M331"/>
      <c r="N331"/>
      <c r="O331"/>
      <c r="P331"/>
      <c r="Q331"/>
      <c r="R331"/>
      <c r="S331"/>
      <c r="T331"/>
    </row>
    <row r="332" spans="1:20" s="7" customFormat="1">
      <c r="A332"/>
      <c r="B332" s="336"/>
      <c r="C332"/>
      <c r="D332"/>
      <c r="E332"/>
      <c r="F332"/>
      <c r="G332"/>
      <c r="H332"/>
      <c r="I332"/>
      <c r="J332"/>
      <c r="K332"/>
      <c r="L332"/>
      <c r="M332"/>
      <c r="N332"/>
      <c r="O332"/>
      <c r="P332"/>
      <c r="Q332"/>
      <c r="R332"/>
      <c r="S332"/>
      <c r="T332"/>
    </row>
    <row r="333" spans="1:20" s="7" customFormat="1">
      <c r="A333"/>
      <c r="B333" s="336"/>
      <c r="C333"/>
      <c r="D333"/>
      <c r="E333"/>
      <c r="F333"/>
      <c r="G333"/>
      <c r="H333"/>
      <c r="I333"/>
      <c r="J333"/>
      <c r="K333"/>
      <c r="L333"/>
      <c r="M333"/>
      <c r="N333"/>
      <c r="O333"/>
      <c r="P333"/>
      <c r="Q333"/>
      <c r="R333"/>
      <c r="S333"/>
      <c r="T333"/>
    </row>
    <row r="334" spans="1:20" s="7" customFormat="1">
      <c r="A334"/>
      <c r="B334" s="336"/>
      <c r="C334"/>
      <c r="D334"/>
      <c r="E334"/>
      <c r="F334"/>
      <c r="G334"/>
      <c r="H334"/>
      <c r="I334"/>
      <c r="J334"/>
      <c r="K334"/>
      <c r="L334"/>
      <c r="M334"/>
      <c r="N334"/>
      <c r="O334"/>
      <c r="P334"/>
      <c r="Q334"/>
      <c r="R334"/>
      <c r="S334"/>
      <c r="T334"/>
    </row>
    <row r="335" spans="1:20" s="7" customFormat="1">
      <c r="A335"/>
      <c r="B335" s="336"/>
      <c r="C335"/>
      <c r="D335"/>
      <c r="E335"/>
      <c r="F335"/>
      <c r="G335"/>
      <c r="H335"/>
      <c r="I335"/>
      <c r="J335"/>
      <c r="K335"/>
      <c r="L335"/>
      <c r="M335"/>
      <c r="N335"/>
      <c r="O335"/>
      <c r="P335"/>
      <c r="Q335"/>
      <c r="R335"/>
      <c r="S335"/>
      <c r="T335"/>
    </row>
    <row r="336" spans="1:20" s="7" customFormat="1">
      <c r="A336"/>
      <c r="B336" s="336"/>
      <c r="C336"/>
      <c r="D336"/>
      <c r="E336"/>
      <c r="F336"/>
      <c r="G336"/>
      <c r="H336"/>
      <c r="I336"/>
      <c r="J336"/>
      <c r="K336"/>
      <c r="L336"/>
      <c r="M336"/>
      <c r="N336"/>
      <c r="O336"/>
      <c r="P336"/>
      <c r="Q336"/>
      <c r="R336"/>
      <c r="S336"/>
      <c r="T336"/>
    </row>
    <row r="337" spans="1:20" s="7" customFormat="1">
      <c r="A337"/>
      <c r="B337" s="336"/>
      <c r="C337"/>
      <c r="D337"/>
      <c r="E337"/>
      <c r="F337"/>
      <c r="G337"/>
      <c r="H337"/>
      <c r="I337"/>
      <c r="J337"/>
      <c r="K337"/>
      <c r="L337"/>
      <c r="M337"/>
      <c r="N337"/>
      <c r="O337"/>
      <c r="P337"/>
      <c r="Q337"/>
      <c r="R337"/>
      <c r="S337"/>
      <c r="T337"/>
    </row>
    <row r="338" spans="1:20" s="7" customFormat="1">
      <c r="A338"/>
      <c r="B338" s="336"/>
      <c r="C338"/>
      <c r="D338"/>
      <c r="E338"/>
      <c r="F338"/>
      <c r="G338"/>
      <c r="H338"/>
      <c r="I338"/>
      <c r="J338"/>
      <c r="K338"/>
      <c r="L338"/>
      <c r="M338"/>
      <c r="N338"/>
      <c r="O338"/>
      <c r="P338"/>
      <c r="Q338"/>
      <c r="R338"/>
      <c r="S338"/>
      <c r="T338"/>
    </row>
    <row r="339" spans="1:20" s="7" customFormat="1">
      <c r="A339"/>
      <c r="B339" s="336"/>
      <c r="C339"/>
      <c r="D339"/>
      <c r="E339"/>
      <c r="F339"/>
      <c r="G339"/>
      <c r="H339"/>
      <c r="I339"/>
      <c r="J339"/>
      <c r="K339"/>
      <c r="L339"/>
      <c r="M339"/>
      <c r="N339"/>
      <c r="O339"/>
      <c r="P339"/>
      <c r="Q339"/>
      <c r="R339"/>
      <c r="S339"/>
      <c r="T339"/>
    </row>
    <row r="340" spans="1:20" s="7" customFormat="1">
      <c r="A340"/>
      <c r="B340" s="336"/>
      <c r="C340"/>
      <c r="D340"/>
      <c r="E340"/>
      <c r="F340"/>
      <c r="G340"/>
      <c r="H340"/>
      <c r="I340"/>
      <c r="J340"/>
      <c r="K340"/>
      <c r="L340"/>
      <c r="M340"/>
      <c r="N340"/>
      <c r="O340"/>
      <c r="P340"/>
      <c r="Q340"/>
      <c r="R340"/>
      <c r="S340"/>
      <c r="T340"/>
    </row>
    <row r="341" spans="1:20" s="7" customFormat="1">
      <c r="A341"/>
      <c r="B341" s="336"/>
      <c r="C341"/>
      <c r="D341"/>
      <c r="E341"/>
      <c r="F341"/>
      <c r="G341"/>
      <c r="H341"/>
      <c r="I341"/>
      <c r="J341"/>
      <c r="K341"/>
      <c r="L341"/>
      <c r="M341"/>
      <c r="N341"/>
      <c r="O341"/>
      <c r="P341"/>
      <c r="Q341"/>
      <c r="R341"/>
      <c r="S341"/>
      <c r="T341"/>
    </row>
    <row r="342" spans="1:20" s="7" customFormat="1">
      <c r="A342"/>
      <c r="B342" s="336"/>
      <c r="C342"/>
      <c r="D342"/>
      <c r="E342"/>
      <c r="F342"/>
      <c r="G342"/>
      <c r="H342"/>
      <c r="I342"/>
      <c r="J342"/>
      <c r="K342"/>
      <c r="L342"/>
      <c r="M342"/>
      <c r="N342"/>
      <c r="O342"/>
      <c r="P342"/>
      <c r="Q342"/>
      <c r="R342"/>
      <c r="S342"/>
      <c r="T342"/>
    </row>
    <row r="343" spans="1:20" s="7" customFormat="1">
      <c r="A343"/>
      <c r="B343" s="336"/>
      <c r="C343"/>
      <c r="D343"/>
      <c r="E343"/>
      <c r="F343"/>
      <c r="G343"/>
      <c r="H343"/>
      <c r="I343"/>
      <c r="J343"/>
      <c r="K343"/>
      <c r="L343"/>
      <c r="M343"/>
      <c r="N343"/>
      <c r="O343"/>
      <c r="P343"/>
      <c r="Q343"/>
      <c r="R343"/>
      <c r="S343"/>
      <c r="T343"/>
    </row>
    <row r="344" spans="1:20" s="7" customFormat="1">
      <c r="A344"/>
      <c r="B344" s="336"/>
      <c r="C344"/>
      <c r="D344"/>
      <c r="E344"/>
      <c r="F344"/>
      <c r="G344"/>
      <c r="H344"/>
      <c r="I344"/>
      <c r="J344"/>
      <c r="K344"/>
      <c r="L344"/>
      <c r="M344"/>
      <c r="N344"/>
      <c r="O344"/>
      <c r="P344"/>
      <c r="Q344"/>
      <c r="R344"/>
      <c r="S344"/>
      <c r="T344"/>
    </row>
    <row r="345" spans="1:20" s="7" customFormat="1">
      <c r="A345"/>
      <c r="B345" s="336"/>
      <c r="C345"/>
      <c r="D345"/>
      <c r="E345"/>
      <c r="F345"/>
      <c r="G345"/>
      <c r="H345"/>
      <c r="I345"/>
      <c r="J345"/>
      <c r="K345"/>
      <c r="L345"/>
      <c r="M345"/>
      <c r="N345"/>
      <c r="O345"/>
      <c r="P345"/>
      <c r="Q345"/>
      <c r="R345"/>
      <c r="S345"/>
      <c r="T345"/>
    </row>
    <row r="346" spans="1:20" s="7" customFormat="1">
      <c r="A346"/>
      <c r="B346" s="336"/>
      <c r="C346"/>
      <c r="D346"/>
      <c r="E346"/>
      <c r="F346"/>
      <c r="G346"/>
      <c r="H346"/>
      <c r="I346"/>
      <c r="J346"/>
      <c r="K346"/>
      <c r="L346"/>
      <c r="M346"/>
      <c r="N346"/>
      <c r="O346"/>
      <c r="P346"/>
      <c r="Q346"/>
      <c r="R346"/>
      <c r="S346"/>
      <c r="T346"/>
    </row>
    <row r="347" spans="1:20" s="7" customFormat="1">
      <c r="A347"/>
      <c r="B347" s="336"/>
      <c r="C347"/>
      <c r="D347"/>
      <c r="E347"/>
      <c r="F347"/>
      <c r="G347"/>
      <c r="H347"/>
      <c r="I347"/>
      <c r="J347"/>
      <c r="K347"/>
      <c r="L347"/>
      <c r="M347"/>
      <c r="N347"/>
      <c r="O347"/>
      <c r="P347"/>
      <c r="Q347"/>
      <c r="R347"/>
      <c r="S347"/>
      <c r="T347"/>
    </row>
    <row r="348" spans="1:20" s="7" customFormat="1">
      <c r="A348"/>
      <c r="B348" s="336"/>
      <c r="C348"/>
      <c r="D348"/>
      <c r="E348"/>
      <c r="F348"/>
      <c r="G348"/>
      <c r="H348"/>
      <c r="I348"/>
      <c r="J348"/>
      <c r="K348"/>
      <c r="L348"/>
      <c r="M348"/>
      <c r="N348"/>
      <c r="O348"/>
      <c r="P348"/>
      <c r="Q348"/>
      <c r="R348"/>
      <c r="S348"/>
      <c r="T348"/>
    </row>
    <row r="349" spans="1:20" s="7" customFormat="1">
      <c r="A349"/>
      <c r="B349" s="336"/>
      <c r="C349"/>
      <c r="D349"/>
      <c r="E349"/>
      <c r="F349"/>
      <c r="G349"/>
      <c r="H349"/>
      <c r="I349"/>
      <c r="J349"/>
      <c r="K349"/>
      <c r="L349"/>
      <c r="M349"/>
      <c r="N349"/>
      <c r="O349"/>
      <c r="P349"/>
      <c r="Q349"/>
      <c r="R349"/>
      <c r="S349"/>
      <c r="T349"/>
    </row>
    <row r="350" spans="1:20" s="7" customFormat="1">
      <c r="A350"/>
      <c r="B350" s="336"/>
      <c r="C350"/>
      <c r="D350"/>
      <c r="E350"/>
      <c r="F350"/>
      <c r="G350"/>
      <c r="H350"/>
      <c r="I350"/>
      <c r="J350"/>
      <c r="K350"/>
      <c r="L350"/>
      <c r="M350"/>
      <c r="N350"/>
      <c r="O350"/>
      <c r="P350"/>
      <c r="Q350"/>
      <c r="R350"/>
      <c r="S350"/>
      <c r="T350"/>
    </row>
    <row r="351" spans="1:20" s="7" customFormat="1">
      <c r="A351"/>
      <c r="B351" s="336"/>
      <c r="C351"/>
      <c r="D351"/>
      <c r="E351"/>
      <c r="F351"/>
      <c r="G351"/>
      <c r="H351"/>
      <c r="I351"/>
      <c r="J351"/>
      <c r="K351"/>
      <c r="L351"/>
      <c r="M351"/>
      <c r="N351"/>
      <c r="O351"/>
      <c r="P351"/>
      <c r="Q351"/>
      <c r="R351"/>
      <c r="S351"/>
      <c r="T351"/>
    </row>
    <row r="352" spans="1:20" s="7" customFormat="1">
      <c r="A352"/>
      <c r="B352" s="336"/>
      <c r="C352"/>
      <c r="D352"/>
      <c r="E352"/>
      <c r="F352"/>
      <c r="G352"/>
      <c r="H352"/>
      <c r="I352"/>
      <c r="J352"/>
      <c r="K352"/>
      <c r="L352"/>
      <c r="M352"/>
      <c r="N352"/>
      <c r="O352"/>
      <c r="P352"/>
      <c r="Q352"/>
      <c r="R352"/>
      <c r="S352"/>
      <c r="T352"/>
    </row>
    <row r="353" spans="1:20" s="7" customFormat="1">
      <c r="A353"/>
      <c r="B353" s="336"/>
      <c r="C353"/>
      <c r="D353"/>
      <c r="E353"/>
      <c r="F353"/>
      <c r="G353"/>
      <c r="H353"/>
      <c r="I353"/>
      <c r="J353"/>
      <c r="K353"/>
      <c r="L353"/>
      <c r="M353"/>
      <c r="N353"/>
      <c r="O353"/>
      <c r="P353"/>
      <c r="Q353"/>
      <c r="R353"/>
      <c r="S353"/>
      <c r="T353"/>
    </row>
    <row r="354" spans="1:20" s="7" customFormat="1">
      <c r="A354"/>
      <c r="B354" s="336"/>
      <c r="C354"/>
      <c r="D354"/>
      <c r="E354"/>
      <c r="F354"/>
      <c r="G354"/>
      <c r="H354"/>
      <c r="I354"/>
      <c r="J354"/>
      <c r="K354"/>
      <c r="L354"/>
      <c r="M354"/>
      <c r="N354"/>
      <c r="O354"/>
      <c r="P354"/>
      <c r="Q354"/>
      <c r="R354"/>
      <c r="S354"/>
      <c r="T354"/>
    </row>
    <row r="355" spans="1:20" s="7" customFormat="1">
      <c r="A355"/>
      <c r="B355" s="336"/>
      <c r="C355"/>
      <c r="D355"/>
      <c r="E355"/>
      <c r="F355"/>
      <c r="G355"/>
      <c r="H355"/>
      <c r="I355"/>
      <c r="J355"/>
      <c r="K355"/>
      <c r="L355"/>
      <c r="M355"/>
      <c r="N355"/>
      <c r="O355"/>
      <c r="P355"/>
      <c r="Q355"/>
      <c r="R355"/>
      <c r="S355"/>
      <c r="T355"/>
    </row>
    <row r="356" spans="1:20" s="7" customFormat="1">
      <c r="A356"/>
      <c r="B356" s="336"/>
      <c r="C356"/>
      <c r="D356"/>
      <c r="E356"/>
      <c r="F356"/>
      <c r="G356"/>
      <c r="H356"/>
      <c r="I356"/>
      <c r="J356"/>
      <c r="K356"/>
      <c r="L356"/>
      <c r="M356"/>
      <c r="N356"/>
      <c r="O356"/>
      <c r="P356"/>
      <c r="Q356"/>
      <c r="R356"/>
      <c r="S356"/>
      <c r="T356"/>
    </row>
    <row r="357" spans="1:20" s="7" customFormat="1">
      <c r="A357"/>
      <c r="B357" s="336"/>
      <c r="C357"/>
      <c r="D357"/>
      <c r="E357"/>
      <c r="F357"/>
      <c r="G357"/>
      <c r="H357"/>
      <c r="I357"/>
      <c r="J357"/>
      <c r="K357"/>
      <c r="L357"/>
      <c r="M357"/>
      <c r="N357"/>
      <c r="O357"/>
      <c r="P357"/>
      <c r="Q357"/>
      <c r="R357"/>
      <c r="S357"/>
      <c r="T357"/>
    </row>
    <row r="358" spans="1:20" s="7" customFormat="1">
      <c r="A358"/>
      <c r="B358" s="336"/>
      <c r="C358"/>
      <c r="D358"/>
      <c r="E358"/>
      <c r="F358"/>
      <c r="G358"/>
      <c r="H358"/>
      <c r="I358"/>
      <c r="J358"/>
      <c r="K358"/>
      <c r="L358"/>
      <c r="M358"/>
      <c r="N358"/>
      <c r="O358"/>
      <c r="P358"/>
      <c r="Q358"/>
      <c r="R358"/>
      <c r="S358"/>
      <c r="T358"/>
    </row>
    <row r="359" spans="1:20" s="7" customFormat="1">
      <c r="A359"/>
      <c r="B359" s="336"/>
      <c r="C359"/>
      <c r="D359"/>
      <c r="E359"/>
      <c r="F359"/>
      <c r="G359"/>
      <c r="H359"/>
      <c r="I359"/>
      <c r="J359"/>
      <c r="K359"/>
      <c r="L359"/>
      <c r="M359"/>
      <c r="N359"/>
      <c r="O359"/>
      <c r="P359"/>
      <c r="Q359"/>
      <c r="R359"/>
      <c r="S359"/>
      <c r="T359"/>
    </row>
    <row r="360" spans="1:20" s="7" customFormat="1">
      <c r="A360"/>
      <c r="B360" s="336"/>
      <c r="C360"/>
      <c r="D360"/>
      <c r="E360"/>
      <c r="F360"/>
      <c r="G360"/>
      <c r="H360"/>
      <c r="I360"/>
      <c r="J360"/>
      <c r="K360"/>
      <c r="L360"/>
      <c r="M360"/>
      <c r="N360"/>
      <c r="O360"/>
      <c r="P360"/>
      <c r="Q360"/>
      <c r="R360"/>
      <c r="S360"/>
      <c r="T360"/>
    </row>
    <row r="361" spans="1:20" s="7" customFormat="1">
      <c r="A361"/>
      <c r="B361" s="336"/>
      <c r="C361"/>
      <c r="D361"/>
      <c r="E361"/>
      <c r="F361"/>
      <c r="G361"/>
      <c r="H361"/>
      <c r="I361"/>
      <c r="J361"/>
      <c r="K361"/>
      <c r="L361"/>
      <c r="M361"/>
      <c r="N361"/>
      <c r="O361"/>
      <c r="P361"/>
      <c r="Q361"/>
      <c r="R361"/>
      <c r="S361"/>
      <c r="T361"/>
    </row>
    <row r="362" spans="1:20" s="7" customFormat="1">
      <c r="A362"/>
      <c r="B362" s="336"/>
      <c r="C362"/>
      <c r="D362"/>
      <c r="E362"/>
      <c r="F362"/>
      <c r="G362"/>
      <c r="H362"/>
      <c r="I362"/>
      <c r="J362"/>
      <c r="K362"/>
      <c r="L362"/>
      <c r="M362"/>
      <c r="N362"/>
      <c r="O362"/>
      <c r="P362"/>
      <c r="Q362"/>
      <c r="R362"/>
      <c r="S362"/>
      <c r="T362"/>
    </row>
    <row r="363" spans="1:20" s="7" customFormat="1">
      <c r="A363"/>
      <c r="B363" s="336"/>
      <c r="C363"/>
      <c r="D363"/>
      <c r="E363"/>
      <c r="F363"/>
      <c r="G363"/>
      <c r="H363"/>
      <c r="I363"/>
      <c r="J363"/>
      <c r="K363"/>
      <c r="L363"/>
      <c r="M363"/>
      <c r="N363"/>
      <c r="O363"/>
      <c r="P363"/>
      <c r="Q363"/>
      <c r="R363"/>
      <c r="S363"/>
      <c r="T363"/>
    </row>
    <row r="364" spans="1:20" s="7" customFormat="1">
      <c r="A364"/>
      <c r="B364" s="336"/>
      <c r="C364"/>
      <c r="D364"/>
      <c r="E364"/>
      <c r="F364"/>
      <c r="G364"/>
      <c r="H364"/>
      <c r="I364"/>
      <c r="J364"/>
      <c r="K364"/>
      <c r="L364"/>
      <c r="M364"/>
      <c r="N364"/>
      <c r="O364"/>
      <c r="P364"/>
      <c r="Q364"/>
      <c r="R364"/>
      <c r="S364"/>
      <c r="T364"/>
    </row>
    <row r="365" spans="1:20" s="7" customFormat="1">
      <c r="A365"/>
      <c r="B365" s="336"/>
      <c r="C365"/>
      <c r="D365"/>
      <c r="E365"/>
      <c r="F365"/>
      <c r="G365"/>
      <c r="H365"/>
      <c r="I365"/>
      <c r="J365"/>
      <c r="K365"/>
      <c r="L365"/>
      <c r="M365"/>
      <c r="N365"/>
      <c r="O365"/>
      <c r="P365"/>
      <c r="Q365"/>
      <c r="R365"/>
      <c r="S365"/>
      <c r="T365"/>
    </row>
    <row r="366" spans="1:20" s="7" customFormat="1">
      <c r="A366"/>
      <c r="B366" s="336"/>
      <c r="C366"/>
      <c r="D366"/>
      <c r="E366"/>
      <c r="F366"/>
      <c r="G366"/>
      <c r="H366"/>
      <c r="I366"/>
      <c r="J366"/>
      <c r="K366"/>
      <c r="L366"/>
      <c r="M366"/>
      <c r="N366"/>
      <c r="O366"/>
      <c r="P366"/>
      <c r="Q366"/>
      <c r="R366"/>
      <c r="S366"/>
      <c r="T366"/>
    </row>
    <row r="367" spans="1:20" s="7" customFormat="1">
      <c r="A367"/>
      <c r="B367" s="336"/>
      <c r="C367"/>
      <c r="D367"/>
      <c r="E367"/>
      <c r="F367"/>
      <c r="G367"/>
      <c r="H367"/>
      <c r="I367"/>
      <c r="J367"/>
      <c r="K367"/>
      <c r="L367"/>
      <c r="M367"/>
      <c r="N367"/>
      <c r="O367"/>
      <c r="P367"/>
      <c r="Q367"/>
      <c r="R367"/>
      <c r="S367"/>
      <c r="T367"/>
    </row>
    <row r="368" spans="1:20" s="7" customFormat="1">
      <c r="A368"/>
      <c r="B368" s="336"/>
      <c r="C368"/>
      <c r="D368"/>
      <c r="E368"/>
      <c r="F368"/>
      <c r="G368"/>
      <c r="H368"/>
      <c r="I368"/>
      <c r="J368"/>
      <c r="K368"/>
      <c r="L368"/>
      <c r="M368"/>
      <c r="N368"/>
      <c r="O368"/>
      <c r="P368"/>
      <c r="Q368"/>
      <c r="R368"/>
      <c r="S368"/>
      <c r="T368"/>
    </row>
    <row r="369" spans="1:20" s="7" customFormat="1">
      <c r="A369"/>
      <c r="B369" s="336"/>
      <c r="C369"/>
      <c r="D369"/>
      <c r="E369"/>
      <c r="F369"/>
      <c r="G369"/>
      <c r="H369"/>
      <c r="I369"/>
      <c r="J369"/>
      <c r="K369"/>
      <c r="L369"/>
      <c r="M369"/>
      <c r="N369"/>
      <c r="O369"/>
      <c r="P369"/>
      <c r="Q369"/>
      <c r="R369"/>
      <c r="S369"/>
      <c r="T369"/>
    </row>
    <row r="370" spans="1:20" s="7" customFormat="1">
      <c r="A370"/>
      <c r="B370" s="336"/>
      <c r="C370"/>
      <c r="D370"/>
      <c r="E370"/>
      <c r="F370"/>
      <c r="G370"/>
      <c r="H370"/>
      <c r="I370"/>
      <c r="J370"/>
      <c r="K370"/>
      <c r="L370"/>
      <c r="M370"/>
      <c r="N370"/>
      <c r="O370"/>
      <c r="P370"/>
      <c r="Q370"/>
      <c r="R370"/>
      <c r="S370"/>
      <c r="T370"/>
    </row>
    <row r="371" spans="1:20">
      <c r="A371"/>
      <c r="B371" s="336"/>
      <c r="C371"/>
      <c r="D371"/>
      <c r="E371"/>
      <c r="H371"/>
    </row>
    <row r="372" spans="1:20">
      <c r="A372"/>
      <c r="B372" s="336"/>
      <c r="C372"/>
      <c r="D372"/>
      <c r="E372"/>
      <c r="H372"/>
    </row>
    <row r="373" spans="1:20">
      <c r="A373"/>
      <c r="B373" s="336"/>
      <c r="C373"/>
      <c r="D373"/>
      <c r="E373"/>
      <c r="H373"/>
    </row>
    <row r="374" spans="1:20">
      <c r="A374"/>
      <c r="B374" s="336"/>
      <c r="C374"/>
      <c r="D374"/>
      <c r="E374"/>
      <c r="H374"/>
    </row>
    <row r="375" spans="1:20">
      <c r="A375"/>
      <c r="B375" s="336"/>
      <c r="C375"/>
      <c r="D375"/>
      <c r="E375"/>
      <c r="H375"/>
    </row>
    <row r="376" spans="1:20">
      <c r="A376"/>
      <c r="B376" s="336"/>
      <c r="C376"/>
      <c r="D376"/>
      <c r="E376"/>
      <c r="H376"/>
    </row>
    <row r="377" spans="1:20">
      <c r="A377"/>
      <c r="B377" s="336"/>
      <c r="C377"/>
      <c r="D377"/>
      <c r="E377"/>
      <c r="H377"/>
    </row>
    <row r="378" spans="1:20">
      <c r="A378"/>
      <c r="B378" s="336"/>
      <c r="C378"/>
      <c r="D378"/>
      <c r="E378"/>
      <c r="H378"/>
    </row>
    <row r="379" spans="1:20">
      <c r="A379"/>
      <c r="B379" s="336"/>
      <c r="C379"/>
      <c r="D379"/>
      <c r="E379"/>
      <c r="H379"/>
    </row>
    <row r="380" spans="1:20">
      <c r="A380"/>
      <c r="B380" s="336"/>
      <c r="C380"/>
      <c r="D380"/>
      <c r="E380"/>
      <c r="H380"/>
    </row>
    <row r="381" spans="1:20">
      <c r="A381"/>
      <c r="B381" s="336"/>
      <c r="C381"/>
      <c r="D381"/>
      <c r="E381"/>
      <c r="H381"/>
    </row>
    <row r="382" spans="1:20">
      <c r="A382"/>
      <c r="B382" s="336"/>
      <c r="C382"/>
      <c r="D382"/>
      <c r="E382"/>
      <c r="H382"/>
    </row>
    <row r="383" spans="1:20">
      <c r="A383"/>
      <c r="B383" s="336"/>
      <c r="C383"/>
      <c r="D383"/>
      <c r="E383"/>
      <c r="H383"/>
    </row>
    <row r="384" spans="1:20">
      <c r="A384"/>
      <c r="B384" s="336"/>
      <c r="C384"/>
      <c r="D384"/>
      <c r="E384"/>
      <c r="H384"/>
    </row>
    <row r="385" spans="1:8">
      <c r="A385"/>
      <c r="B385" s="336"/>
      <c r="C385"/>
      <c r="D385"/>
      <c r="E385"/>
      <c r="H385"/>
    </row>
    <row r="386" spans="1:8">
      <c r="A386"/>
      <c r="B386" s="336"/>
      <c r="C386"/>
      <c r="D386"/>
      <c r="E386"/>
      <c r="H386"/>
    </row>
    <row r="387" spans="1:8">
      <c r="A387"/>
      <c r="B387" s="336"/>
      <c r="C387"/>
      <c r="D387"/>
      <c r="E387"/>
      <c r="H387"/>
    </row>
    <row r="388" spans="1:8">
      <c r="A388"/>
      <c r="B388" s="336"/>
      <c r="C388"/>
      <c r="D388"/>
      <c r="E388"/>
      <c r="H388"/>
    </row>
    <row r="389" spans="1:8">
      <c r="A389"/>
      <c r="B389" s="336"/>
      <c r="C389"/>
      <c r="D389"/>
      <c r="E389"/>
      <c r="H389"/>
    </row>
    <row r="390" spans="1:8">
      <c r="A390"/>
      <c r="B390" s="336"/>
      <c r="C390"/>
      <c r="D390"/>
      <c r="E390"/>
      <c r="H390"/>
    </row>
    <row r="391" spans="1:8">
      <c r="A391"/>
      <c r="B391" s="336"/>
      <c r="C391"/>
      <c r="D391"/>
      <c r="E391"/>
      <c r="H391"/>
    </row>
    <row r="392" spans="1:8">
      <c r="A392"/>
      <c r="B392" s="336"/>
      <c r="C392"/>
      <c r="D392"/>
      <c r="E392"/>
      <c r="H392"/>
    </row>
    <row r="393" spans="1:8">
      <c r="A393"/>
      <c r="B393" s="336"/>
      <c r="C393"/>
      <c r="D393"/>
      <c r="E393"/>
      <c r="H393"/>
    </row>
    <row r="394" spans="1:8">
      <c r="A394"/>
      <c r="B394" s="336"/>
      <c r="C394"/>
      <c r="D394"/>
      <c r="E394"/>
      <c r="H394"/>
    </row>
    <row r="395" spans="1:8">
      <c r="A395"/>
      <c r="B395" s="336"/>
      <c r="C395"/>
      <c r="D395"/>
      <c r="E395"/>
      <c r="H395"/>
    </row>
    <row r="396" spans="1:8">
      <c r="A396"/>
      <c r="B396" s="336"/>
      <c r="C396"/>
      <c r="D396"/>
      <c r="E396"/>
      <c r="H396"/>
    </row>
    <row r="397" spans="1:8">
      <c r="A397"/>
      <c r="B397" s="336"/>
      <c r="C397"/>
      <c r="D397"/>
      <c r="E397"/>
      <c r="H397"/>
    </row>
    <row r="398" spans="1:8">
      <c r="A398"/>
      <c r="B398" s="336"/>
      <c r="C398"/>
      <c r="D398"/>
      <c r="E398"/>
      <c r="H398"/>
    </row>
    <row r="399" spans="1:8">
      <c r="A399"/>
      <c r="B399" s="336"/>
      <c r="C399"/>
      <c r="D399"/>
      <c r="E399"/>
      <c r="H399"/>
    </row>
    <row r="400" spans="1:8">
      <c r="A400"/>
      <c r="B400" s="336"/>
      <c r="C400"/>
      <c r="D400"/>
      <c r="E400"/>
      <c r="H400"/>
    </row>
    <row r="401" spans="1:8">
      <c r="A401"/>
      <c r="B401" s="336"/>
      <c r="C401"/>
      <c r="D401"/>
      <c r="E401"/>
      <c r="H401"/>
    </row>
    <row r="402" spans="1:8">
      <c r="A402"/>
      <c r="B402" s="336"/>
      <c r="C402"/>
      <c r="D402"/>
      <c r="E402"/>
      <c r="H402"/>
    </row>
    <row r="403" spans="1:8">
      <c r="A403"/>
      <c r="B403" s="336"/>
      <c r="C403"/>
      <c r="D403"/>
      <c r="E403"/>
      <c r="H403"/>
    </row>
    <row r="404" spans="1:8">
      <c r="A404"/>
      <c r="B404" s="336"/>
      <c r="C404"/>
      <c r="D404"/>
      <c r="E404"/>
      <c r="H404"/>
    </row>
    <row r="405" spans="1:8">
      <c r="A405"/>
      <c r="B405" s="336"/>
      <c r="C405"/>
      <c r="D405"/>
      <c r="E405"/>
      <c r="H405"/>
    </row>
    <row r="406" spans="1:8">
      <c r="A406"/>
      <c r="B406" s="336"/>
      <c r="C406"/>
      <c r="D406"/>
      <c r="E406"/>
      <c r="H406"/>
    </row>
    <row r="407" spans="1:8">
      <c r="A407"/>
      <c r="B407" s="336"/>
      <c r="C407"/>
      <c r="D407"/>
      <c r="E407"/>
      <c r="H407"/>
    </row>
    <row r="408" spans="1:8">
      <c r="A408"/>
      <c r="B408" s="336"/>
      <c r="C408"/>
      <c r="D408"/>
      <c r="E408"/>
      <c r="H408"/>
    </row>
    <row r="409" spans="1:8">
      <c r="A409"/>
      <c r="B409" s="336"/>
      <c r="C409"/>
      <c r="D409"/>
      <c r="E409"/>
      <c r="H409"/>
    </row>
    <row r="410" spans="1:8">
      <c r="A410"/>
      <c r="B410" s="336"/>
      <c r="C410"/>
      <c r="D410"/>
      <c r="E410"/>
      <c r="H410"/>
    </row>
    <row r="411" spans="1:8">
      <c r="A411"/>
      <c r="B411" s="336"/>
      <c r="C411"/>
      <c r="D411"/>
      <c r="E411"/>
      <c r="H411"/>
    </row>
    <row r="412" spans="1:8">
      <c r="A412"/>
      <c r="B412" s="336"/>
      <c r="C412"/>
      <c r="D412"/>
      <c r="E412"/>
      <c r="H412"/>
    </row>
    <row r="413" spans="1:8">
      <c r="A413"/>
      <c r="B413" s="336"/>
      <c r="C413"/>
      <c r="D413"/>
      <c r="E413"/>
      <c r="H413"/>
    </row>
    <row r="414" spans="1:8">
      <c r="A414"/>
      <c r="B414" s="336"/>
      <c r="C414"/>
      <c r="D414"/>
      <c r="E414"/>
      <c r="H414"/>
    </row>
    <row r="415" spans="1:8">
      <c r="A415"/>
      <c r="B415" s="336"/>
      <c r="C415"/>
      <c r="D415"/>
      <c r="E415"/>
      <c r="H415"/>
    </row>
    <row r="416" spans="1:8">
      <c r="A416"/>
      <c r="B416" s="336"/>
      <c r="C416"/>
      <c r="D416"/>
      <c r="E416"/>
      <c r="H416"/>
    </row>
    <row r="417" spans="1:8">
      <c r="A417"/>
      <c r="B417" s="336"/>
      <c r="C417"/>
      <c r="D417"/>
      <c r="E417"/>
      <c r="H417"/>
    </row>
    <row r="418" spans="1:8">
      <c r="A418"/>
      <c r="B418" s="336"/>
      <c r="C418"/>
      <c r="D418"/>
      <c r="E418"/>
      <c r="H418"/>
    </row>
    <row r="419" spans="1:8">
      <c r="A419"/>
      <c r="B419" s="336"/>
      <c r="C419"/>
      <c r="D419"/>
      <c r="E419"/>
      <c r="H419"/>
    </row>
    <row r="420" spans="1:8">
      <c r="A420"/>
      <c r="B420" s="336"/>
      <c r="C420"/>
      <c r="D420"/>
      <c r="E420"/>
      <c r="H420"/>
    </row>
    <row r="421" spans="1:8">
      <c r="A421"/>
      <c r="B421" s="336"/>
      <c r="C421"/>
      <c r="D421"/>
      <c r="E421"/>
      <c r="H421"/>
    </row>
    <row r="422" spans="1:8">
      <c r="A422"/>
      <c r="B422" s="336"/>
      <c r="C422"/>
      <c r="D422"/>
      <c r="E422"/>
      <c r="H422"/>
    </row>
    <row r="423" spans="1:8">
      <c r="A423"/>
      <c r="B423" s="336"/>
      <c r="C423"/>
      <c r="D423"/>
      <c r="E423"/>
      <c r="H423"/>
    </row>
    <row r="424" spans="1:8">
      <c r="A424"/>
      <c r="B424" s="336"/>
      <c r="C424"/>
      <c r="D424"/>
      <c r="E424"/>
      <c r="H424"/>
    </row>
    <row r="425" spans="1:8">
      <c r="A425"/>
      <c r="B425" s="336"/>
      <c r="C425"/>
      <c r="D425"/>
      <c r="E425"/>
      <c r="H425"/>
    </row>
    <row r="426" spans="1:8">
      <c r="A426"/>
      <c r="B426" s="336"/>
      <c r="C426"/>
      <c r="D426"/>
      <c r="E426"/>
      <c r="H426"/>
    </row>
    <row r="427" spans="1:8">
      <c r="A427"/>
      <c r="B427" s="336"/>
      <c r="C427"/>
      <c r="D427"/>
      <c r="E427"/>
      <c r="H427"/>
    </row>
    <row r="428" spans="1:8">
      <c r="A428"/>
      <c r="B428" s="336"/>
      <c r="C428"/>
      <c r="D428"/>
      <c r="E428"/>
      <c r="H428"/>
    </row>
    <row r="429" spans="1:8">
      <c r="A429"/>
      <c r="B429" s="336"/>
      <c r="C429"/>
      <c r="D429"/>
      <c r="E429"/>
      <c r="H429"/>
    </row>
    <row r="430" spans="1:8">
      <c r="A430"/>
      <c r="B430" s="336"/>
      <c r="C430"/>
      <c r="D430"/>
      <c r="E430"/>
      <c r="H430"/>
    </row>
    <row r="431" spans="1:8">
      <c r="A431"/>
      <c r="B431" s="336"/>
      <c r="C431"/>
      <c r="D431"/>
      <c r="E431"/>
      <c r="H431"/>
    </row>
    <row r="432" spans="1:8">
      <c r="A432"/>
      <c r="B432" s="336"/>
      <c r="C432"/>
      <c r="D432"/>
      <c r="E432"/>
      <c r="H432"/>
    </row>
    <row r="433" spans="1:8">
      <c r="A433"/>
      <c r="B433" s="336"/>
      <c r="C433"/>
      <c r="D433"/>
      <c r="E433"/>
      <c r="H433"/>
    </row>
    <row r="434" spans="1:8">
      <c r="A434"/>
      <c r="B434" s="336"/>
      <c r="C434"/>
      <c r="D434"/>
      <c r="E434"/>
      <c r="H434"/>
    </row>
    <row r="435" spans="1:8">
      <c r="A435"/>
      <c r="B435" s="336"/>
      <c r="C435"/>
      <c r="D435"/>
      <c r="E435"/>
      <c r="H435"/>
    </row>
    <row r="436" spans="1:8">
      <c r="A436"/>
      <c r="B436" s="336"/>
      <c r="C436"/>
      <c r="D436"/>
      <c r="E436"/>
      <c r="H436"/>
    </row>
    <row r="437" spans="1:8">
      <c r="A437"/>
      <c r="B437" s="336"/>
      <c r="C437"/>
      <c r="D437"/>
      <c r="E437"/>
      <c r="H437"/>
    </row>
    <row r="438" spans="1:8">
      <c r="A438"/>
      <c r="B438" s="336"/>
      <c r="C438"/>
      <c r="D438"/>
      <c r="E438"/>
      <c r="H438"/>
    </row>
    <row r="439" spans="1:8">
      <c r="A439"/>
      <c r="B439" s="336"/>
      <c r="C439"/>
      <c r="D439"/>
      <c r="E439"/>
      <c r="H439"/>
    </row>
    <row r="440" spans="1:8">
      <c r="A440"/>
      <c r="B440" s="336"/>
      <c r="C440"/>
      <c r="D440"/>
      <c r="E440"/>
      <c r="H440"/>
    </row>
    <row r="441" spans="1:8">
      <c r="A441"/>
      <c r="B441" s="336"/>
      <c r="C441"/>
      <c r="D441"/>
      <c r="E441"/>
      <c r="H441"/>
    </row>
    <row r="442" spans="1:8">
      <c r="A442"/>
      <c r="B442" s="336"/>
      <c r="C442"/>
      <c r="D442"/>
      <c r="E442"/>
      <c r="H442"/>
    </row>
    <row r="443" spans="1:8">
      <c r="A443"/>
      <c r="B443" s="336"/>
      <c r="C443"/>
      <c r="D443"/>
      <c r="E443"/>
      <c r="H443"/>
    </row>
    <row r="444" spans="1:8">
      <c r="A444"/>
      <c r="B444" s="336"/>
      <c r="C444"/>
      <c r="D444"/>
      <c r="E444"/>
      <c r="H444"/>
    </row>
    <row r="445" spans="1:8">
      <c r="A445"/>
      <c r="B445" s="336"/>
      <c r="C445"/>
      <c r="D445"/>
      <c r="E445"/>
      <c r="H445"/>
    </row>
    <row r="446" spans="1:8">
      <c r="A446"/>
      <c r="B446" s="336"/>
      <c r="C446"/>
      <c r="D446"/>
      <c r="E446"/>
      <c r="H446"/>
    </row>
    <row r="447" spans="1:8">
      <c r="A447"/>
      <c r="B447" s="336"/>
      <c r="C447"/>
      <c r="D447"/>
      <c r="E447"/>
      <c r="H447"/>
    </row>
    <row r="448" spans="1:8">
      <c r="A448"/>
      <c r="B448" s="336"/>
      <c r="C448"/>
      <c r="D448"/>
      <c r="E448"/>
      <c r="H448"/>
    </row>
    <row r="449" spans="1:8">
      <c r="A449"/>
      <c r="B449" s="336"/>
      <c r="C449"/>
      <c r="D449"/>
      <c r="E449"/>
      <c r="H449"/>
    </row>
    <row r="450" spans="1:8">
      <c r="A450"/>
      <c r="B450" s="336"/>
      <c r="C450"/>
      <c r="D450"/>
      <c r="E450"/>
      <c r="H450"/>
    </row>
    <row r="451" spans="1:8">
      <c r="A451"/>
      <c r="B451" s="336"/>
      <c r="C451"/>
      <c r="D451"/>
      <c r="E451"/>
      <c r="H451"/>
    </row>
    <row r="452" spans="1:8">
      <c r="A452"/>
      <c r="B452" s="336"/>
      <c r="C452"/>
      <c r="D452"/>
      <c r="E452"/>
      <c r="H452"/>
    </row>
    <row r="453" spans="1:8">
      <c r="A453"/>
      <c r="B453" s="336"/>
      <c r="C453"/>
      <c r="D453"/>
      <c r="E453"/>
      <c r="H453"/>
    </row>
    <row r="454" spans="1:8">
      <c r="A454"/>
      <c r="B454" s="336"/>
      <c r="C454"/>
      <c r="D454"/>
      <c r="E454"/>
      <c r="H454"/>
    </row>
    <row r="455" spans="1:8">
      <c r="A455"/>
      <c r="B455" s="336"/>
      <c r="C455"/>
      <c r="D455"/>
      <c r="E455"/>
      <c r="H455"/>
    </row>
    <row r="456" spans="1:8">
      <c r="A456"/>
      <c r="B456" s="336"/>
      <c r="C456"/>
      <c r="D456"/>
      <c r="E456"/>
      <c r="H456"/>
    </row>
    <row r="457" spans="1:8">
      <c r="A457"/>
      <c r="B457" s="336"/>
      <c r="C457"/>
      <c r="D457"/>
      <c r="E457"/>
      <c r="H457"/>
    </row>
    <row r="458" spans="1:8">
      <c r="A458"/>
      <c r="B458" s="336"/>
      <c r="C458"/>
      <c r="D458"/>
      <c r="E458"/>
      <c r="H458"/>
    </row>
    <row r="459" spans="1:8">
      <c r="A459"/>
      <c r="B459" s="336"/>
      <c r="C459"/>
      <c r="D459"/>
      <c r="E459"/>
      <c r="H459"/>
    </row>
    <row r="460" spans="1:8">
      <c r="A460"/>
      <c r="B460" s="336"/>
      <c r="C460"/>
      <c r="D460"/>
      <c r="E460"/>
      <c r="H460"/>
    </row>
    <row r="461" spans="1:8">
      <c r="A461"/>
      <c r="B461" s="336"/>
      <c r="C461"/>
      <c r="D461"/>
      <c r="E461"/>
      <c r="H461"/>
    </row>
    <row r="462" spans="1:8">
      <c r="A462"/>
      <c r="B462" s="336"/>
      <c r="C462"/>
      <c r="D462"/>
      <c r="E462"/>
      <c r="H462"/>
    </row>
    <row r="463" spans="1:8">
      <c r="A463"/>
      <c r="B463" s="336"/>
      <c r="C463"/>
      <c r="D463"/>
      <c r="E463"/>
      <c r="H463"/>
    </row>
    <row r="464" spans="1:8">
      <c r="A464"/>
      <c r="B464" s="336"/>
      <c r="C464"/>
      <c r="D464"/>
      <c r="E464"/>
      <c r="H464"/>
    </row>
    <row r="465" spans="1:8">
      <c r="A465"/>
      <c r="B465" s="336"/>
      <c r="C465"/>
      <c r="D465"/>
      <c r="E465"/>
      <c r="H465"/>
    </row>
    <row r="466" spans="1:8">
      <c r="A466"/>
      <c r="B466" s="336"/>
      <c r="C466"/>
      <c r="D466"/>
      <c r="E466"/>
      <c r="H466"/>
    </row>
    <row r="467" spans="1:8">
      <c r="A467"/>
      <c r="B467" s="336"/>
      <c r="C467"/>
      <c r="D467"/>
      <c r="E467"/>
      <c r="H467"/>
    </row>
    <row r="468" spans="1:8">
      <c r="A468"/>
      <c r="B468" s="336"/>
      <c r="C468"/>
      <c r="D468"/>
      <c r="E468"/>
      <c r="H468"/>
    </row>
    <row r="469" spans="1:8">
      <c r="A469"/>
      <c r="B469" s="336"/>
      <c r="C469"/>
      <c r="D469"/>
      <c r="E469"/>
      <c r="H469"/>
    </row>
    <row r="470" spans="1:8">
      <c r="A470"/>
      <c r="B470" s="336"/>
      <c r="C470"/>
      <c r="D470"/>
      <c r="E470"/>
      <c r="H470"/>
    </row>
    <row r="471" spans="1:8">
      <c r="A471"/>
      <c r="B471" s="336"/>
      <c r="C471"/>
      <c r="D471"/>
      <c r="E471"/>
      <c r="H471"/>
    </row>
    <row r="472" spans="1:8">
      <c r="A472"/>
      <c r="B472" s="336"/>
      <c r="C472"/>
      <c r="D472"/>
      <c r="E472"/>
      <c r="H472"/>
    </row>
    <row r="473" spans="1:8">
      <c r="A473"/>
      <c r="B473" s="336"/>
      <c r="C473"/>
      <c r="D473"/>
      <c r="E473"/>
      <c r="H473"/>
    </row>
    <row r="474" spans="1:8">
      <c r="A474"/>
      <c r="B474" s="336"/>
      <c r="C474"/>
      <c r="D474"/>
      <c r="E474"/>
      <c r="H474"/>
    </row>
    <row r="475" spans="1:8">
      <c r="A475"/>
      <c r="B475" s="336"/>
      <c r="C475"/>
      <c r="D475"/>
      <c r="E475"/>
      <c r="H475"/>
    </row>
    <row r="476" spans="1:8">
      <c r="A476"/>
      <c r="B476" s="336"/>
      <c r="C476"/>
      <c r="D476"/>
      <c r="E476"/>
      <c r="H476"/>
    </row>
    <row r="477" spans="1:8">
      <c r="A477"/>
      <c r="B477" s="336"/>
      <c r="C477"/>
      <c r="D477"/>
      <c r="E477"/>
      <c r="H477"/>
    </row>
    <row r="478" spans="1:8">
      <c r="A478"/>
      <c r="B478" s="336"/>
      <c r="C478"/>
      <c r="D478"/>
      <c r="E478"/>
      <c r="H478"/>
    </row>
    <row r="479" spans="1:8">
      <c r="A479"/>
      <c r="B479" s="336"/>
      <c r="C479"/>
      <c r="D479"/>
      <c r="E479"/>
      <c r="H479"/>
    </row>
    <row r="480" spans="1:8">
      <c r="A480"/>
      <c r="B480" s="336"/>
      <c r="C480"/>
      <c r="D480"/>
      <c r="E480"/>
      <c r="H480"/>
    </row>
    <row r="481" spans="1:8">
      <c r="A481"/>
      <c r="B481" s="336"/>
      <c r="C481"/>
      <c r="D481"/>
      <c r="E481"/>
      <c r="H481"/>
    </row>
    <row r="482" spans="1:8">
      <c r="A482"/>
      <c r="B482" s="336"/>
      <c r="C482"/>
      <c r="D482"/>
      <c r="E482"/>
      <c r="H482"/>
    </row>
    <row r="483" spans="1:8">
      <c r="A483"/>
      <c r="B483" s="336"/>
      <c r="C483"/>
      <c r="D483"/>
      <c r="E483"/>
      <c r="H483"/>
    </row>
    <row r="484" spans="1:8">
      <c r="A484"/>
      <c r="B484" s="336"/>
      <c r="C484"/>
      <c r="D484"/>
      <c r="E484"/>
      <c r="H484"/>
    </row>
    <row r="485" spans="1:8">
      <c r="A485"/>
      <c r="B485" s="336"/>
      <c r="C485"/>
      <c r="D485"/>
      <c r="E485"/>
      <c r="H485"/>
    </row>
    <row r="486" spans="1:8">
      <c r="A486"/>
      <c r="B486" s="336"/>
      <c r="C486"/>
      <c r="D486"/>
      <c r="E486"/>
      <c r="H486"/>
    </row>
    <row r="487" spans="1:8">
      <c r="A487"/>
      <c r="B487" s="336"/>
      <c r="C487"/>
      <c r="D487"/>
      <c r="E487"/>
      <c r="H487"/>
    </row>
    <row r="488" spans="1:8">
      <c r="A488"/>
      <c r="B488" s="336"/>
      <c r="C488"/>
      <c r="D488"/>
      <c r="E488"/>
      <c r="H488"/>
    </row>
    <row r="489" spans="1:8">
      <c r="A489"/>
      <c r="B489" s="336"/>
      <c r="C489"/>
      <c r="D489"/>
      <c r="E489"/>
      <c r="H489"/>
    </row>
    <row r="490" spans="1:8">
      <c r="A490"/>
      <c r="B490" s="336"/>
      <c r="C490"/>
      <c r="D490"/>
      <c r="E490"/>
      <c r="H490"/>
    </row>
    <row r="491" spans="1:8">
      <c r="A491"/>
      <c r="B491" s="336"/>
      <c r="C491"/>
      <c r="D491"/>
      <c r="E491"/>
      <c r="H491"/>
    </row>
    <row r="492" spans="1:8">
      <c r="A492"/>
      <c r="B492" s="336"/>
      <c r="C492"/>
      <c r="D492"/>
      <c r="E492"/>
      <c r="H492"/>
    </row>
    <row r="493" spans="1:8">
      <c r="A493"/>
      <c r="B493" s="336"/>
      <c r="C493"/>
      <c r="D493"/>
      <c r="E493"/>
      <c r="H493"/>
    </row>
    <row r="494" spans="1:8">
      <c r="A494"/>
      <c r="B494" s="336"/>
      <c r="C494"/>
      <c r="D494"/>
      <c r="E494"/>
      <c r="H494"/>
    </row>
    <row r="495" spans="1:8">
      <c r="A495"/>
      <c r="B495" s="336"/>
      <c r="C495"/>
      <c r="D495"/>
      <c r="E495"/>
      <c r="H495"/>
    </row>
    <row r="496" spans="1:8">
      <c r="A496"/>
      <c r="B496" s="336"/>
      <c r="C496"/>
      <c r="D496"/>
      <c r="E496"/>
      <c r="H496"/>
    </row>
    <row r="497" spans="1:8">
      <c r="A497"/>
      <c r="B497" s="336"/>
      <c r="C497"/>
      <c r="D497"/>
      <c r="E497"/>
      <c r="H497"/>
    </row>
    <row r="498" spans="1:8">
      <c r="A498"/>
      <c r="B498" s="336"/>
      <c r="C498"/>
      <c r="D498"/>
      <c r="E498"/>
      <c r="H498"/>
    </row>
    <row r="499" spans="1:8">
      <c r="A499"/>
      <c r="B499" s="336"/>
      <c r="C499"/>
      <c r="D499"/>
      <c r="E499"/>
      <c r="H499"/>
    </row>
    <row r="500" spans="1:8">
      <c r="A500"/>
      <c r="B500" s="336"/>
      <c r="C500"/>
      <c r="D500"/>
      <c r="E500"/>
      <c r="H500"/>
    </row>
    <row r="501" spans="1:8">
      <c r="A501"/>
      <c r="B501" s="336"/>
      <c r="C501"/>
      <c r="D501"/>
      <c r="E501"/>
      <c r="H501"/>
    </row>
    <row r="502" spans="1:8">
      <c r="A502"/>
      <c r="B502" s="336"/>
      <c r="C502"/>
      <c r="D502"/>
      <c r="E502"/>
      <c r="H502"/>
    </row>
    <row r="503" spans="1:8">
      <c r="A503"/>
      <c r="B503" s="336"/>
      <c r="C503"/>
      <c r="D503"/>
      <c r="E503"/>
      <c r="H503"/>
    </row>
    <row r="504" spans="1:8">
      <c r="A504"/>
      <c r="B504" s="336"/>
      <c r="C504"/>
      <c r="D504"/>
      <c r="E504"/>
      <c r="H504"/>
    </row>
    <row r="505" spans="1:8">
      <c r="A505"/>
      <c r="B505" s="336"/>
      <c r="C505"/>
      <c r="D505"/>
      <c r="E505"/>
      <c r="H505"/>
    </row>
    <row r="506" spans="1:8">
      <c r="A506"/>
      <c r="B506" s="336"/>
      <c r="C506"/>
      <c r="D506"/>
      <c r="E506"/>
      <c r="H506"/>
    </row>
    <row r="507" spans="1:8">
      <c r="A507"/>
      <c r="B507" s="336"/>
      <c r="C507"/>
      <c r="D507"/>
      <c r="E507"/>
      <c r="H507"/>
    </row>
    <row r="508" spans="1:8">
      <c r="A508"/>
      <c r="B508" s="336"/>
      <c r="C508"/>
      <c r="D508"/>
      <c r="E508"/>
      <c r="H508"/>
    </row>
    <row r="509" spans="1:8">
      <c r="A509"/>
      <c r="B509" s="336"/>
      <c r="C509"/>
      <c r="D509"/>
      <c r="E509"/>
      <c r="H509"/>
    </row>
    <row r="510" spans="1:8">
      <c r="A510"/>
      <c r="B510" s="336"/>
      <c r="C510"/>
      <c r="D510"/>
      <c r="E510"/>
      <c r="H510"/>
    </row>
    <row r="511" spans="1:8">
      <c r="A511"/>
      <c r="B511" s="336"/>
      <c r="C511"/>
      <c r="D511"/>
      <c r="E511"/>
      <c r="H511"/>
    </row>
    <row r="512" spans="1:8">
      <c r="A512"/>
      <c r="B512" s="336"/>
      <c r="C512"/>
      <c r="D512"/>
      <c r="E512"/>
      <c r="H512"/>
    </row>
    <row r="513" spans="1:8">
      <c r="A513"/>
      <c r="B513" s="336"/>
      <c r="C513"/>
      <c r="D513"/>
      <c r="E513"/>
      <c r="H513"/>
    </row>
    <row r="514" spans="1:8">
      <c r="A514"/>
      <c r="B514" s="336"/>
      <c r="C514"/>
      <c r="D514"/>
      <c r="E514"/>
      <c r="H514"/>
    </row>
    <row r="515" spans="1:8">
      <c r="A515"/>
      <c r="B515" s="336"/>
      <c r="C515"/>
      <c r="D515"/>
      <c r="E515"/>
      <c r="H515"/>
    </row>
    <row r="516" spans="1:8">
      <c r="A516"/>
      <c r="B516" s="336"/>
      <c r="C516"/>
      <c r="D516"/>
      <c r="E516"/>
      <c r="H516"/>
    </row>
    <row r="517" spans="1:8">
      <c r="A517"/>
      <c r="B517" s="336"/>
      <c r="C517"/>
      <c r="D517"/>
      <c r="E517"/>
      <c r="H517"/>
    </row>
    <row r="518" spans="1:8">
      <c r="A518"/>
      <c r="B518" s="336"/>
      <c r="C518"/>
      <c r="D518"/>
      <c r="E518"/>
      <c r="H518"/>
    </row>
    <row r="519" spans="1:8">
      <c r="A519"/>
      <c r="B519" s="336"/>
      <c r="C519"/>
      <c r="D519"/>
      <c r="E519"/>
      <c r="H519"/>
    </row>
    <row r="520" spans="1:8">
      <c r="A520"/>
      <c r="B520" s="336"/>
      <c r="C520"/>
      <c r="D520"/>
      <c r="E520"/>
      <c r="H520"/>
    </row>
    <row r="521" spans="1:8">
      <c r="A521"/>
      <c r="B521" s="336"/>
      <c r="C521"/>
      <c r="D521"/>
      <c r="E521"/>
      <c r="H521"/>
    </row>
    <row r="522" spans="1:8">
      <c r="A522"/>
      <c r="B522" s="336"/>
      <c r="C522"/>
      <c r="D522"/>
      <c r="E522"/>
      <c r="H522"/>
    </row>
    <row r="523" spans="1:8">
      <c r="A523"/>
      <c r="B523" s="336"/>
      <c r="C523"/>
      <c r="D523"/>
      <c r="E523"/>
      <c r="H523"/>
    </row>
    <row r="524" spans="1:8">
      <c r="A524"/>
      <c r="B524" s="336"/>
      <c r="C524"/>
      <c r="D524"/>
      <c r="E524"/>
      <c r="H524"/>
    </row>
    <row r="525" spans="1:8">
      <c r="A525"/>
      <c r="B525" s="336"/>
      <c r="C525"/>
      <c r="D525"/>
      <c r="E525"/>
      <c r="H525"/>
    </row>
    <row r="526" spans="1:8">
      <c r="A526"/>
      <c r="B526" s="336"/>
      <c r="C526"/>
      <c r="D526"/>
      <c r="E526"/>
      <c r="H526"/>
    </row>
    <row r="527" spans="1:8">
      <c r="A527"/>
      <c r="B527" s="336"/>
      <c r="C527"/>
      <c r="D527"/>
      <c r="E527"/>
      <c r="H527"/>
    </row>
    <row r="528" spans="1:8">
      <c r="A528"/>
      <c r="B528" s="336"/>
      <c r="C528"/>
      <c r="D528"/>
      <c r="E528"/>
      <c r="H528"/>
    </row>
    <row r="529" spans="1:8">
      <c r="A529"/>
      <c r="B529" s="336"/>
      <c r="C529"/>
      <c r="D529"/>
      <c r="E529"/>
      <c r="H529"/>
    </row>
    <row r="530" spans="1:8">
      <c r="A530"/>
      <c r="B530" s="336"/>
      <c r="C530"/>
      <c r="D530"/>
      <c r="E530"/>
      <c r="H530"/>
    </row>
    <row r="531" spans="1:8">
      <c r="A531"/>
      <c r="B531" s="336"/>
      <c r="C531"/>
      <c r="D531"/>
      <c r="E531"/>
      <c r="H531"/>
    </row>
    <row r="532" spans="1:8">
      <c r="A532"/>
      <c r="B532" s="336"/>
      <c r="C532"/>
      <c r="D532"/>
      <c r="E532"/>
      <c r="H532"/>
    </row>
    <row r="533" spans="1:8">
      <c r="A533"/>
      <c r="B533" s="336"/>
      <c r="C533"/>
      <c r="D533"/>
      <c r="E533"/>
      <c r="H533"/>
    </row>
    <row r="534" spans="1:8">
      <c r="A534"/>
      <c r="B534" s="336"/>
      <c r="C534"/>
      <c r="D534"/>
      <c r="E534"/>
      <c r="H534"/>
    </row>
    <row r="535" spans="1:8">
      <c r="A535"/>
      <c r="B535" s="336"/>
      <c r="C535"/>
      <c r="D535"/>
      <c r="E535"/>
      <c r="H535"/>
    </row>
    <row r="536" spans="1:8">
      <c r="A536"/>
      <c r="B536" s="336"/>
      <c r="C536"/>
      <c r="D536"/>
      <c r="E536"/>
      <c r="H536"/>
    </row>
    <row r="537" spans="1:8">
      <c r="A537"/>
      <c r="B537" s="336"/>
      <c r="C537"/>
      <c r="D537"/>
      <c r="E537"/>
      <c r="H537"/>
    </row>
    <row r="538" spans="1:8">
      <c r="A538"/>
      <c r="B538" s="336"/>
      <c r="C538"/>
      <c r="D538"/>
      <c r="E538"/>
      <c r="H538"/>
    </row>
    <row r="539" spans="1:8">
      <c r="A539"/>
      <c r="B539" s="336"/>
      <c r="C539"/>
      <c r="D539"/>
      <c r="E539"/>
      <c r="H539"/>
    </row>
    <row r="540" spans="1:8">
      <c r="A540"/>
      <c r="B540" s="336"/>
      <c r="C540"/>
      <c r="D540"/>
      <c r="E540"/>
      <c r="H540"/>
    </row>
    <row r="541" spans="1:8">
      <c r="A541"/>
      <c r="B541" s="336"/>
      <c r="C541"/>
      <c r="D541"/>
      <c r="E541"/>
      <c r="H541"/>
    </row>
    <row r="542" spans="1:8">
      <c r="A542"/>
      <c r="B542" s="336"/>
      <c r="C542"/>
      <c r="D542"/>
      <c r="E542"/>
      <c r="H542"/>
    </row>
    <row r="543" spans="1:8">
      <c r="A543"/>
      <c r="B543" s="336"/>
      <c r="C543"/>
      <c r="D543"/>
      <c r="E543"/>
      <c r="H543"/>
    </row>
    <row r="544" spans="1:8">
      <c r="A544"/>
      <c r="B544" s="336"/>
      <c r="C544"/>
      <c r="D544"/>
      <c r="E544"/>
      <c r="H544"/>
    </row>
    <row r="545" spans="1:8">
      <c r="A545"/>
      <c r="B545" s="336"/>
      <c r="C545"/>
      <c r="D545"/>
      <c r="E545"/>
      <c r="H545"/>
    </row>
    <row r="546" spans="1:8">
      <c r="A546"/>
      <c r="B546" s="336"/>
      <c r="C546"/>
      <c r="D546"/>
      <c r="E546"/>
      <c r="H546"/>
    </row>
    <row r="547" spans="1:8">
      <c r="A547"/>
      <c r="B547" s="336"/>
      <c r="C547"/>
      <c r="D547"/>
      <c r="E547"/>
      <c r="H547"/>
    </row>
    <row r="548" spans="1:8">
      <c r="A548"/>
      <c r="B548" s="336"/>
      <c r="C548"/>
      <c r="D548"/>
      <c r="E548"/>
      <c r="H548"/>
    </row>
    <row r="549" spans="1:8">
      <c r="A549"/>
      <c r="B549" s="336"/>
      <c r="C549"/>
      <c r="D549"/>
      <c r="E549"/>
      <c r="H549"/>
    </row>
    <row r="550" spans="1:8">
      <c r="A550"/>
      <c r="B550" s="336"/>
      <c r="C550"/>
      <c r="D550"/>
      <c r="E550"/>
      <c r="H550"/>
    </row>
    <row r="551" spans="1:8">
      <c r="A551"/>
      <c r="B551" s="336"/>
      <c r="C551"/>
      <c r="D551"/>
      <c r="E551"/>
      <c r="H551"/>
    </row>
    <row r="552" spans="1:8">
      <c r="A552"/>
      <c r="B552" s="336"/>
      <c r="C552"/>
      <c r="D552"/>
      <c r="E552"/>
      <c r="H552"/>
    </row>
    <row r="553" spans="1:8">
      <c r="A553"/>
      <c r="B553" s="336"/>
      <c r="C553"/>
      <c r="D553"/>
      <c r="E553"/>
      <c r="H553"/>
    </row>
    <row r="554" spans="1:8">
      <c r="A554"/>
      <c r="B554" s="336"/>
      <c r="C554"/>
      <c r="D554"/>
      <c r="E554"/>
      <c r="H554"/>
    </row>
    <row r="555" spans="1:8">
      <c r="A555"/>
      <c r="B555" s="336"/>
      <c r="C555"/>
      <c r="D555"/>
      <c r="E555"/>
      <c r="H555"/>
    </row>
    <row r="556" spans="1:8">
      <c r="A556"/>
      <c r="B556" s="336"/>
      <c r="C556"/>
      <c r="D556"/>
      <c r="E556"/>
      <c r="H556"/>
    </row>
    <row r="557" spans="1:8">
      <c r="A557"/>
      <c r="B557" s="336"/>
      <c r="C557"/>
      <c r="D557"/>
      <c r="E557"/>
      <c r="H557"/>
    </row>
    <row r="558" spans="1:8">
      <c r="A558"/>
      <c r="B558" s="336"/>
      <c r="C558"/>
      <c r="D558"/>
      <c r="E558"/>
      <c r="H558"/>
    </row>
    <row r="559" spans="1:8">
      <c r="A559"/>
      <c r="B559" s="336"/>
      <c r="C559"/>
      <c r="D559"/>
      <c r="E559"/>
      <c r="H559"/>
    </row>
    <row r="560" spans="1:8">
      <c r="A560"/>
      <c r="B560" s="336"/>
      <c r="C560"/>
      <c r="D560"/>
      <c r="E560"/>
      <c r="H560"/>
    </row>
    <row r="561" spans="1:8">
      <c r="A561"/>
      <c r="B561" s="336"/>
      <c r="C561"/>
      <c r="D561"/>
      <c r="E561"/>
      <c r="H561"/>
    </row>
    <row r="562" spans="1:8">
      <c r="A562"/>
      <c r="B562" s="336"/>
      <c r="C562"/>
      <c r="D562"/>
      <c r="E562"/>
      <c r="H562"/>
    </row>
    <row r="563" spans="1:8">
      <c r="A563"/>
      <c r="B563" s="336"/>
      <c r="C563"/>
      <c r="D563"/>
      <c r="E563"/>
      <c r="H563"/>
    </row>
    <row r="564" spans="1:8">
      <c r="A564"/>
      <c r="B564" s="336"/>
      <c r="C564"/>
      <c r="D564"/>
      <c r="E564"/>
      <c r="H564"/>
    </row>
    <row r="565" spans="1:8">
      <c r="A565"/>
      <c r="B565" s="336"/>
      <c r="C565"/>
      <c r="D565"/>
      <c r="E565"/>
      <c r="H565"/>
    </row>
    <row r="566" spans="1:8">
      <c r="A566"/>
      <c r="B566" s="336"/>
      <c r="C566"/>
      <c r="D566"/>
      <c r="E566"/>
      <c r="H566"/>
    </row>
    <row r="567" spans="1:8">
      <c r="A567"/>
      <c r="B567" s="336"/>
      <c r="C567"/>
      <c r="D567"/>
      <c r="E567"/>
      <c r="H567"/>
    </row>
    <row r="568" spans="1:8">
      <c r="A568"/>
      <c r="B568" s="336"/>
      <c r="C568"/>
      <c r="D568"/>
      <c r="E568"/>
      <c r="H568"/>
    </row>
    <row r="569" spans="1:8">
      <c r="A569"/>
      <c r="B569" s="336"/>
      <c r="C569"/>
      <c r="D569"/>
      <c r="E569"/>
      <c r="H569"/>
    </row>
    <row r="570" spans="1:8">
      <c r="A570"/>
      <c r="B570" s="336"/>
      <c r="C570"/>
      <c r="D570"/>
      <c r="E570"/>
      <c r="H570"/>
    </row>
    <row r="571" spans="1:8">
      <c r="A571"/>
      <c r="B571" s="336"/>
      <c r="C571"/>
      <c r="D571"/>
      <c r="E571"/>
      <c r="H571"/>
    </row>
    <row r="572" spans="1:8">
      <c r="A572"/>
      <c r="B572" s="336"/>
      <c r="C572"/>
      <c r="D572"/>
      <c r="E572"/>
      <c r="H572"/>
    </row>
    <row r="573" spans="1:8">
      <c r="A573"/>
      <c r="B573" s="336"/>
      <c r="C573"/>
      <c r="D573"/>
      <c r="E573"/>
      <c r="H573"/>
    </row>
    <row r="574" spans="1:8">
      <c r="A574"/>
      <c r="B574" s="336"/>
      <c r="C574"/>
      <c r="D574"/>
      <c r="E574"/>
      <c r="H574"/>
    </row>
    <row r="575" spans="1:8">
      <c r="A575"/>
      <c r="B575" s="336"/>
      <c r="C575"/>
      <c r="D575"/>
      <c r="E575"/>
      <c r="H575"/>
    </row>
    <row r="576" spans="1:8">
      <c r="A576"/>
      <c r="B576" s="336"/>
      <c r="C576"/>
      <c r="D576"/>
      <c r="E576"/>
      <c r="H576"/>
    </row>
    <row r="577" spans="1:8">
      <c r="A577"/>
      <c r="B577" s="336"/>
      <c r="C577"/>
      <c r="D577"/>
      <c r="E577"/>
      <c r="H577"/>
    </row>
    <row r="578" spans="1:8">
      <c r="A578"/>
      <c r="B578" s="336"/>
      <c r="C578"/>
      <c r="D578"/>
      <c r="E578"/>
      <c r="H578"/>
    </row>
    <row r="579" spans="1:8">
      <c r="A579"/>
      <c r="B579" s="336"/>
      <c r="C579"/>
      <c r="D579"/>
      <c r="E579"/>
      <c r="H579"/>
    </row>
    <row r="580" spans="1:8">
      <c r="A580"/>
      <c r="B580" s="336"/>
      <c r="C580"/>
      <c r="D580"/>
      <c r="E580"/>
      <c r="H580"/>
    </row>
    <row r="581" spans="1:8">
      <c r="A581"/>
      <c r="B581" s="336"/>
      <c r="C581"/>
      <c r="D581"/>
      <c r="E581"/>
      <c r="H581"/>
    </row>
    <row r="582" spans="1:8">
      <c r="A582"/>
      <c r="B582" s="336"/>
      <c r="C582"/>
      <c r="D582"/>
      <c r="E582"/>
      <c r="H582"/>
    </row>
    <row r="583" spans="1:8">
      <c r="A583"/>
      <c r="B583" s="336"/>
      <c r="C583"/>
      <c r="D583"/>
      <c r="E583"/>
      <c r="H583"/>
    </row>
    <row r="584" spans="1:8">
      <c r="A584"/>
      <c r="B584" s="336"/>
      <c r="C584"/>
      <c r="D584"/>
      <c r="E584"/>
      <c r="H584"/>
    </row>
    <row r="585" spans="1:8">
      <c r="A585"/>
      <c r="B585" s="336"/>
      <c r="C585"/>
      <c r="D585"/>
      <c r="E585"/>
      <c r="H585"/>
    </row>
    <row r="586" spans="1:8">
      <c r="A586"/>
      <c r="B586" s="336"/>
      <c r="C586"/>
      <c r="D586"/>
      <c r="E586"/>
      <c r="H586"/>
    </row>
    <row r="587" spans="1:8">
      <c r="A587"/>
      <c r="B587" s="336"/>
      <c r="C587"/>
      <c r="D587"/>
      <c r="E587"/>
      <c r="H587"/>
    </row>
    <row r="588" spans="1:8">
      <c r="A588"/>
      <c r="B588" s="336"/>
      <c r="C588"/>
      <c r="D588"/>
      <c r="E588"/>
      <c r="H588"/>
    </row>
    <row r="589" spans="1:8">
      <c r="A589"/>
      <c r="B589" s="336"/>
      <c r="C589"/>
      <c r="D589"/>
      <c r="E589"/>
      <c r="H589"/>
    </row>
    <row r="590" spans="1:8">
      <c r="A590"/>
      <c r="B590" s="336"/>
      <c r="C590"/>
      <c r="D590"/>
      <c r="E590"/>
      <c r="H590"/>
    </row>
    <row r="591" spans="1:8">
      <c r="A591"/>
      <c r="B591" s="336"/>
      <c r="C591"/>
      <c r="D591"/>
      <c r="E591"/>
      <c r="H591"/>
    </row>
    <row r="592" spans="1:8">
      <c r="A592"/>
      <c r="B592" s="336"/>
      <c r="C592"/>
      <c r="D592"/>
      <c r="E592"/>
      <c r="H592"/>
    </row>
    <row r="593" spans="1:8">
      <c r="A593"/>
      <c r="B593" s="336"/>
      <c r="C593"/>
      <c r="D593"/>
      <c r="E593"/>
      <c r="H593"/>
    </row>
    <row r="594" spans="1:8">
      <c r="A594"/>
      <c r="B594" s="336"/>
      <c r="C594"/>
      <c r="D594"/>
      <c r="E594"/>
      <c r="H594"/>
    </row>
    <row r="595" spans="1:8">
      <c r="A595"/>
      <c r="B595" s="336"/>
      <c r="C595"/>
      <c r="D595"/>
      <c r="E595"/>
      <c r="H595"/>
    </row>
    <row r="596" spans="1:8">
      <c r="A596"/>
      <c r="B596" s="336"/>
      <c r="C596"/>
      <c r="D596"/>
      <c r="E596"/>
      <c r="H596"/>
    </row>
    <row r="597" spans="1:8">
      <c r="A597"/>
      <c r="B597" s="336"/>
      <c r="C597"/>
      <c r="D597"/>
      <c r="E597"/>
      <c r="H597"/>
    </row>
    <row r="598" spans="1:8">
      <c r="A598"/>
      <c r="B598" s="336"/>
      <c r="C598"/>
      <c r="D598"/>
      <c r="E598"/>
      <c r="H598"/>
    </row>
    <row r="599" spans="1:8">
      <c r="A599"/>
      <c r="B599" s="336"/>
      <c r="C599"/>
      <c r="D599"/>
      <c r="E599"/>
      <c r="H599"/>
    </row>
    <row r="600" spans="1:8">
      <c r="A600"/>
      <c r="B600" s="336"/>
      <c r="C600"/>
      <c r="D600"/>
      <c r="E600"/>
      <c r="H600"/>
    </row>
    <row r="601" spans="1:8">
      <c r="A601"/>
      <c r="B601" s="336"/>
      <c r="C601"/>
      <c r="D601"/>
      <c r="E601"/>
      <c r="H601"/>
    </row>
    <row r="602" spans="1:8">
      <c r="A602"/>
      <c r="B602" s="336"/>
      <c r="C602"/>
      <c r="D602"/>
      <c r="E602"/>
      <c r="H602"/>
    </row>
    <row r="603" spans="1:8">
      <c r="A603"/>
      <c r="B603" s="336"/>
      <c r="C603"/>
      <c r="D603"/>
      <c r="E603"/>
      <c r="H603"/>
    </row>
    <row r="604" spans="1:8">
      <c r="A604"/>
      <c r="B604" s="336"/>
      <c r="C604"/>
      <c r="D604"/>
      <c r="E604"/>
      <c r="H604"/>
    </row>
    <row r="605" spans="1:8">
      <c r="A605"/>
      <c r="B605" s="336"/>
      <c r="C605"/>
      <c r="D605"/>
      <c r="E605"/>
      <c r="H605"/>
    </row>
    <row r="606" spans="1:8">
      <c r="A606"/>
      <c r="B606" s="336"/>
      <c r="C606"/>
      <c r="D606"/>
      <c r="E606"/>
      <c r="H606"/>
    </row>
    <row r="607" spans="1:8">
      <c r="A607"/>
      <c r="B607" s="336"/>
      <c r="C607"/>
      <c r="D607"/>
      <c r="E607"/>
      <c r="H607"/>
    </row>
    <row r="608" spans="1:8">
      <c r="A608"/>
      <c r="B608" s="336"/>
      <c r="C608"/>
      <c r="D608"/>
      <c r="E608"/>
      <c r="H608"/>
    </row>
    <row r="609" spans="1:8">
      <c r="A609"/>
      <c r="B609" s="336"/>
      <c r="C609"/>
      <c r="D609"/>
      <c r="E609"/>
      <c r="H609"/>
    </row>
    <row r="610" spans="1:8">
      <c r="A610"/>
      <c r="B610" s="336"/>
      <c r="C610"/>
      <c r="D610"/>
      <c r="E610"/>
      <c r="H610"/>
    </row>
    <row r="611" spans="1:8">
      <c r="A611"/>
      <c r="B611" s="336"/>
      <c r="C611"/>
      <c r="D611"/>
      <c r="E611"/>
      <c r="H611"/>
    </row>
    <row r="612" spans="1:8">
      <c r="A612"/>
      <c r="B612" s="336"/>
      <c r="C612"/>
      <c r="D612"/>
      <c r="E612"/>
      <c r="H612"/>
    </row>
    <row r="613" spans="1:8">
      <c r="A613"/>
      <c r="B613" s="336"/>
      <c r="C613"/>
      <c r="D613"/>
      <c r="E613"/>
      <c r="H613"/>
    </row>
    <row r="614" spans="1:8">
      <c r="A614"/>
      <c r="B614" s="336"/>
      <c r="C614"/>
      <c r="D614"/>
      <c r="E614"/>
      <c r="H614"/>
    </row>
    <row r="615" spans="1:8">
      <c r="A615"/>
      <c r="B615" s="336"/>
      <c r="C615"/>
      <c r="D615"/>
      <c r="E615"/>
      <c r="H615"/>
    </row>
    <row r="616" spans="1:8">
      <c r="A616"/>
      <c r="B616" s="336"/>
      <c r="C616"/>
      <c r="D616"/>
      <c r="E616"/>
      <c r="H616"/>
    </row>
    <row r="617" spans="1:8">
      <c r="A617"/>
      <c r="B617" s="336"/>
      <c r="C617"/>
      <c r="D617"/>
      <c r="E617"/>
      <c r="H617"/>
    </row>
    <row r="618" spans="1:8">
      <c r="A618"/>
      <c r="B618" s="336"/>
      <c r="C618"/>
      <c r="D618"/>
      <c r="E618"/>
      <c r="H618"/>
    </row>
    <row r="619" spans="1:8">
      <c r="A619"/>
      <c r="B619" s="336"/>
      <c r="C619"/>
      <c r="D619"/>
      <c r="E619"/>
      <c r="H619"/>
    </row>
    <row r="620" spans="1:8">
      <c r="A620"/>
      <c r="B620" s="336"/>
      <c r="C620"/>
      <c r="D620"/>
      <c r="E620"/>
      <c r="H620"/>
    </row>
    <row r="621" spans="1:8">
      <c r="A621"/>
      <c r="B621" s="336"/>
      <c r="C621"/>
      <c r="D621"/>
      <c r="E621"/>
      <c r="H621"/>
    </row>
    <row r="622" spans="1:8">
      <c r="A622"/>
      <c r="B622" s="336"/>
      <c r="C622"/>
      <c r="D622"/>
      <c r="E622"/>
      <c r="H622"/>
    </row>
    <row r="623" spans="1:8">
      <c r="A623"/>
      <c r="B623" s="336"/>
      <c r="C623"/>
      <c r="D623"/>
      <c r="E623"/>
      <c r="H623"/>
    </row>
    <row r="624" spans="1:8">
      <c r="A624"/>
      <c r="B624" s="336"/>
      <c r="C624"/>
      <c r="D624"/>
      <c r="E624"/>
      <c r="H624"/>
    </row>
    <row r="625" spans="1:8">
      <c r="A625"/>
      <c r="B625" s="336"/>
      <c r="C625"/>
      <c r="D625"/>
      <c r="E625"/>
      <c r="H625"/>
    </row>
    <row r="626" spans="1:8">
      <c r="A626"/>
      <c r="B626" s="336"/>
      <c r="C626"/>
      <c r="D626"/>
      <c r="E626"/>
      <c r="H626"/>
    </row>
    <row r="627" spans="1:8">
      <c r="A627"/>
      <c r="B627" s="336"/>
      <c r="C627"/>
      <c r="D627"/>
      <c r="E627"/>
      <c r="H627"/>
    </row>
    <row r="628" spans="1:8">
      <c r="A628"/>
      <c r="B628" s="336"/>
      <c r="C628"/>
      <c r="D628"/>
      <c r="E628"/>
      <c r="H628"/>
    </row>
    <row r="629" spans="1:8">
      <c r="A629"/>
      <c r="B629" s="336"/>
      <c r="C629"/>
      <c r="D629"/>
      <c r="E629"/>
      <c r="H629"/>
    </row>
    <row r="630" spans="1:8">
      <c r="A630"/>
      <c r="B630" s="336"/>
      <c r="C630"/>
      <c r="D630"/>
      <c r="E630"/>
      <c r="H630"/>
    </row>
    <row r="631" spans="1:8">
      <c r="A631"/>
      <c r="B631" s="336"/>
      <c r="C631"/>
      <c r="D631"/>
      <c r="E631"/>
      <c r="H631"/>
    </row>
    <row r="632" spans="1:8">
      <c r="A632"/>
      <c r="B632" s="336"/>
      <c r="C632"/>
      <c r="D632"/>
      <c r="E632"/>
      <c r="H632"/>
    </row>
    <row r="633" spans="1:8">
      <c r="A633"/>
      <c r="B633" s="336"/>
      <c r="C633"/>
      <c r="D633"/>
      <c r="E633"/>
      <c r="H633"/>
    </row>
    <row r="634" spans="1:8">
      <c r="A634"/>
      <c r="B634" s="336"/>
      <c r="C634"/>
      <c r="D634"/>
      <c r="E634"/>
      <c r="H634"/>
    </row>
    <row r="635" spans="1:8">
      <c r="A635"/>
      <c r="B635" s="336"/>
      <c r="C635"/>
      <c r="D635"/>
      <c r="E635"/>
      <c r="H635"/>
    </row>
    <row r="636" spans="1:8">
      <c r="A636"/>
      <c r="B636" s="336"/>
      <c r="C636"/>
      <c r="D636"/>
      <c r="E636"/>
      <c r="H636"/>
    </row>
    <row r="637" spans="1:8">
      <c r="A637"/>
      <c r="B637" s="336"/>
      <c r="C637"/>
      <c r="D637"/>
      <c r="E637"/>
      <c r="H637"/>
    </row>
    <row r="638" spans="1:8">
      <c r="A638"/>
      <c r="B638" s="336"/>
      <c r="C638"/>
      <c r="D638"/>
      <c r="E638"/>
      <c r="H638"/>
    </row>
    <row r="639" spans="1:8">
      <c r="A639"/>
      <c r="B639" s="336"/>
      <c r="C639"/>
      <c r="D639"/>
      <c r="E639"/>
      <c r="H639"/>
    </row>
    <row r="640" spans="1:8">
      <c r="A640"/>
      <c r="B640" s="336"/>
      <c r="C640"/>
      <c r="D640"/>
      <c r="E640"/>
      <c r="H640"/>
    </row>
    <row r="641" spans="1:8">
      <c r="A641"/>
      <c r="B641" s="336"/>
      <c r="C641"/>
      <c r="D641"/>
      <c r="E641"/>
      <c r="H641"/>
    </row>
    <row r="642" spans="1:8">
      <c r="A642"/>
      <c r="B642" s="336"/>
      <c r="C642"/>
      <c r="D642"/>
      <c r="E642"/>
      <c r="H642"/>
    </row>
    <row r="643" spans="1:8">
      <c r="A643"/>
      <c r="B643" s="336"/>
      <c r="C643"/>
      <c r="D643"/>
      <c r="E643"/>
      <c r="H643"/>
    </row>
    <row r="644" spans="1:8">
      <c r="A644"/>
      <c r="B644" s="336"/>
      <c r="C644"/>
      <c r="D644"/>
      <c r="E644"/>
      <c r="H644"/>
    </row>
    <row r="645" spans="1:8">
      <c r="A645"/>
      <c r="B645" s="336"/>
      <c r="C645"/>
      <c r="D645"/>
      <c r="E645"/>
      <c r="H645"/>
    </row>
    <row r="646" spans="1:8">
      <c r="A646"/>
      <c r="B646" s="336"/>
      <c r="C646"/>
      <c r="D646"/>
      <c r="E646"/>
      <c r="H646"/>
    </row>
    <row r="647" spans="1:8">
      <c r="A647"/>
      <c r="B647" s="336"/>
      <c r="C647"/>
      <c r="D647"/>
      <c r="E647"/>
      <c r="H647"/>
    </row>
    <row r="648" spans="1:8">
      <c r="A648"/>
      <c r="B648" s="336"/>
      <c r="C648"/>
      <c r="D648"/>
      <c r="E648"/>
      <c r="H648"/>
    </row>
    <row r="649" spans="1:8">
      <c r="A649"/>
      <c r="B649" s="336"/>
      <c r="C649"/>
      <c r="D649"/>
      <c r="E649"/>
      <c r="H649"/>
    </row>
    <row r="650" spans="1:8">
      <c r="A650"/>
      <c r="B650" s="336"/>
      <c r="C650"/>
      <c r="D650"/>
      <c r="E650"/>
      <c r="H650"/>
    </row>
    <row r="651" spans="1:8">
      <c r="A651"/>
      <c r="B651" s="336"/>
      <c r="C651"/>
      <c r="D651"/>
      <c r="E651"/>
      <c r="H651"/>
    </row>
    <row r="652" spans="1:8">
      <c r="A652"/>
      <c r="B652" s="336"/>
      <c r="C652"/>
      <c r="D652"/>
      <c r="E652"/>
      <c r="H652"/>
    </row>
    <row r="653" spans="1:8">
      <c r="A653"/>
      <c r="B653" s="336"/>
      <c r="C653"/>
      <c r="D653"/>
      <c r="E653"/>
      <c r="H653"/>
    </row>
    <row r="654" spans="1:8">
      <c r="A654"/>
      <c r="B654" s="336"/>
      <c r="C654"/>
      <c r="D654"/>
      <c r="E654"/>
      <c r="H654"/>
    </row>
    <row r="655" spans="1:8">
      <c r="A655"/>
      <c r="B655" s="336"/>
      <c r="C655"/>
      <c r="D655"/>
      <c r="E655"/>
      <c r="H655"/>
    </row>
    <row r="656" spans="1:8">
      <c r="A656"/>
      <c r="B656" s="336"/>
      <c r="C656"/>
      <c r="D656"/>
      <c r="E656"/>
      <c r="H656"/>
    </row>
    <row r="657" spans="1:8">
      <c r="A657"/>
      <c r="B657" s="336"/>
      <c r="C657"/>
      <c r="D657"/>
      <c r="E657"/>
      <c r="H657"/>
    </row>
    <row r="658" spans="1:8">
      <c r="A658"/>
      <c r="B658" s="336"/>
      <c r="C658"/>
      <c r="D658"/>
      <c r="E658"/>
      <c r="H658"/>
    </row>
    <row r="659" spans="1:8">
      <c r="A659"/>
      <c r="B659" s="336"/>
      <c r="C659"/>
      <c r="D659"/>
      <c r="E659"/>
      <c r="H659"/>
    </row>
    <row r="660" spans="1:8">
      <c r="A660"/>
      <c r="B660" s="336"/>
      <c r="C660"/>
      <c r="D660"/>
      <c r="E660"/>
      <c r="H660"/>
    </row>
    <row r="661" spans="1:8">
      <c r="A661"/>
      <c r="B661" s="336"/>
      <c r="C661"/>
      <c r="D661"/>
      <c r="E661"/>
      <c r="H661"/>
    </row>
    <row r="662" spans="1:8">
      <c r="A662"/>
      <c r="B662" s="336"/>
      <c r="C662"/>
      <c r="D662"/>
      <c r="E662"/>
      <c r="H662"/>
    </row>
    <row r="663" spans="1:8">
      <c r="A663"/>
      <c r="B663" s="336"/>
      <c r="C663"/>
      <c r="D663"/>
      <c r="E663"/>
      <c r="H663"/>
    </row>
    <row r="664" spans="1:8">
      <c r="A664"/>
      <c r="B664" s="336"/>
      <c r="C664"/>
      <c r="D664"/>
      <c r="E664"/>
      <c r="H664"/>
    </row>
    <row r="665" spans="1:8">
      <c r="A665"/>
      <c r="B665" s="336"/>
      <c r="C665"/>
      <c r="D665"/>
      <c r="E665"/>
      <c r="H665"/>
    </row>
    <row r="666" spans="1:8">
      <c r="A666"/>
      <c r="B666" s="336"/>
      <c r="C666"/>
      <c r="D666"/>
      <c r="E666"/>
      <c r="H666"/>
    </row>
    <row r="667" spans="1:8">
      <c r="A667"/>
      <c r="B667" s="336"/>
      <c r="C667"/>
      <c r="D667"/>
      <c r="E667"/>
      <c r="H667"/>
    </row>
    <row r="668" spans="1:8">
      <c r="A668"/>
      <c r="B668" s="336"/>
      <c r="C668"/>
      <c r="D668"/>
      <c r="E668"/>
      <c r="H668"/>
    </row>
    <row r="669" spans="1:8">
      <c r="A669"/>
      <c r="B669" s="336"/>
      <c r="C669"/>
      <c r="D669"/>
      <c r="E669"/>
      <c r="H669"/>
    </row>
    <row r="670" spans="1:8">
      <c r="A670"/>
      <c r="B670" s="336"/>
      <c r="C670"/>
      <c r="D670"/>
      <c r="E670"/>
      <c r="H670"/>
    </row>
    <row r="671" spans="1:8">
      <c r="A671"/>
      <c r="B671" s="336"/>
      <c r="C671"/>
      <c r="D671"/>
      <c r="E671"/>
      <c r="H671"/>
    </row>
    <row r="672" spans="1:8">
      <c r="A672"/>
      <c r="B672" s="336"/>
      <c r="C672"/>
      <c r="D672"/>
      <c r="E672"/>
      <c r="H672"/>
    </row>
    <row r="673" spans="1:8">
      <c r="A673"/>
      <c r="B673" s="336"/>
      <c r="C673"/>
      <c r="D673"/>
      <c r="E673"/>
      <c r="H673"/>
    </row>
    <row r="674" spans="1:8">
      <c r="A674"/>
      <c r="B674" s="336"/>
      <c r="C674"/>
      <c r="D674"/>
      <c r="E674"/>
      <c r="H674"/>
    </row>
    <row r="675" spans="1:8">
      <c r="A675"/>
      <c r="B675" s="336"/>
      <c r="C675"/>
      <c r="D675"/>
      <c r="E675"/>
      <c r="H675"/>
    </row>
    <row r="676" spans="1:8">
      <c r="A676"/>
      <c r="B676" s="336"/>
      <c r="C676"/>
      <c r="D676"/>
      <c r="E676"/>
      <c r="H676"/>
    </row>
    <row r="677" spans="1:8">
      <c r="A677"/>
      <c r="B677" s="336"/>
      <c r="C677"/>
      <c r="D677"/>
      <c r="E677"/>
      <c r="H677"/>
    </row>
    <row r="678" spans="1:8">
      <c r="A678"/>
      <c r="B678" s="336"/>
      <c r="C678"/>
      <c r="D678"/>
      <c r="E678"/>
      <c r="H678"/>
    </row>
    <row r="679" spans="1:8">
      <c r="A679"/>
      <c r="B679" s="336"/>
      <c r="C679"/>
      <c r="D679"/>
      <c r="E679"/>
      <c r="H679"/>
    </row>
    <row r="680" spans="1:8">
      <c r="A680"/>
      <c r="B680" s="336"/>
      <c r="C680"/>
      <c r="D680"/>
      <c r="E680"/>
      <c r="H680"/>
    </row>
    <row r="681" spans="1:8">
      <c r="A681"/>
      <c r="B681" s="336"/>
      <c r="C681"/>
      <c r="D681"/>
      <c r="E681"/>
      <c r="H681"/>
    </row>
    <row r="682" spans="1:8">
      <c r="A682"/>
      <c r="B682" s="336"/>
      <c r="C682"/>
      <c r="D682"/>
      <c r="E682"/>
      <c r="H682"/>
    </row>
    <row r="683" spans="1:8">
      <c r="A683"/>
      <c r="B683" s="336"/>
      <c r="C683"/>
      <c r="D683"/>
      <c r="E683"/>
      <c r="H683"/>
    </row>
    <row r="684" spans="1:8">
      <c r="A684"/>
      <c r="B684" s="336"/>
      <c r="C684"/>
      <c r="D684"/>
      <c r="E684"/>
      <c r="H684"/>
    </row>
  </sheetData>
  <mergeCells count="33">
    <mergeCell ref="B124:B130"/>
    <mergeCell ref="B131:B134"/>
    <mergeCell ref="B78:E78"/>
    <mergeCell ref="B101:B104"/>
    <mergeCell ref="B97:B100"/>
    <mergeCell ref="B105:B110"/>
    <mergeCell ref="B117:B123"/>
    <mergeCell ref="B79:E79"/>
    <mergeCell ref="B94:E94"/>
    <mergeCell ref="B95:E95"/>
    <mergeCell ref="B114:E114"/>
    <mergeCell ref="B115:E115"/>
    <mergeCell ref="B81:B85"/>
    <mergeCell ref="B86:B90"/>
    <mergeCell ref="B62:B69"/>
    <mergeCell ref="B70:B74"/>
    <mergeCell ref="B48:B51"/>
    <mergeCell ref="B52:B55"/>
    <mergeCell ref="B59:E59"/>
    <mergeCell ref="B60:E60"/>
    <mergeCell ref="B28:B33"/>
    <mergeCell ref="C39:E39"/>
    <mergeCell ref="B34:B38"/>
    <mergeCell ref="B39:B42"/>
    <mergeCell ref="B43:B47"/>
    <mergeCell ref="A1:F1"/>
    <mergeCell ref="B5:E5"/>
    <mergeCell ref="B25:E25"/>
    <mergeCell ref="B26:E26"/>
    <mergeCell ref="B6:E6"/>
    <mergeCell ref="B13:B17"/>
    <mergeCell ref="B18:B21"/>
    <mergeCell ref="B8:B12"/>
  </mergeCells>
  <phoneticPr fontId="2" type="noConversion"/>
  <dataValidations count="1">
    <dataValidation allowBlank="1" sqref="C9:C10 C14" xr:uid="{00000000-0002-0000-0300-000000000000}"/>
  </dataValidations>
  <pageMargins left="0.7" right="0.7" top="0.5" bottom="0.75" header="0.05" footer="0.3"/>
  <pageSetup scale="59" fitToHeight="0" orientation="portrait" r:id="rId1"/>
  <headerFooter>
    <oddHeader>&amp;L&amp;G</oddHeader>
    <oddFooter>&amp;LSource: NCQA Standards V2 9/30/2017
Tool updated by Qualis Health, Dec 21, 2017&amp;CNOTE: The score you obtain using this tool does 
 Not guarantee receipt of that same score from NCQA&amp;RPage &amp;P of &amp;N -
 &amp;D &amp;T</oddFooter>
  </headerFooter>
  <rowBreaks count="2" manualBreakCount="2">
    <brk id="58" max="16383" man="1"/>
    <brk id="11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pageSetUpPr fitToPage="1"/>
  </sheetPr>
  <dimension ref="A1:J349"/>
  <sheetViews>
    <sheetView showGridLines="0" topLeftCell="A142" zoomScale="110" zoomScaleNormal="110" zoomScaleSheetLayoutView="100" workbookViewId="0">
      <selection activeCell="B143" sqref="B143:B148"/>
    </sheetView>
  </sheetViews>
  <sheetFormatPr defaultColWidth="9.140625" defaultRowHeight="14.25"/>
  <cols>
    <col min="1" max="1" width="4" customWidth="1"/>
    <col min="2" max="2" width="20.7109375" style="321" customWidth="1"/>
    <col min="3" max="3" width="99" customWidth="1"/>
    <col min="4" max="4" width="17.140625" customWidth="1"/>
    <col min="5" max="5" width="8.7109375" customWidth="1"/>
    <col min="6" max="6" width="3.5703125" customWidth="1"/>
  </cols>
  <sheetData>
    <row r="1" spans="1:8" ht="60.6" customHeight="1" thickBot="1">
      <c r="A1" s="1"/>
      <c r="B1" s="807" t="s">
        <v>38</v>
      </c>
      <c r="C1" s="807"/>
      <c r="D1" s="807"/>
      <c r="E1" s="807"/>
      <c r="G1" s="25"/>
    </row>
    <row r="2" spans="1:8" ht="42.75" customHeight="1" thickBot="1">
      <c r="A2" s="1"/>
      <c r="B2" s="347" t="str">
        <f>+'Summary Score Recap'!C4</f>
        <v xml:space="preserve">Elective Not Passed - Completed 0 Elective credits in 0 Concept areas </v>
      </c>
      <c r="C2" s="346"/>
      <c r="D2" s="344"/>
      <c r="E2" s="345"/>
      <c r="G2" s="25"/>
    </row>
    <row r="3" spans="1:8" ht="15.75" customHeight="1" thickBot="1">
      <c r="A3" s="1"/>
      <c r="B3" s="257"/>
      <c r="C3" s="257"/>
      <c r="D3" s="257"/>
      <c r="E3" s="256"/>
      <c r="G3" s="25"/>
    </row>
    <row r="4" spans="1:8" ht="18" customHeight="1" thickBot="1">
      <c r="A4" s="34"/>
      <c r="B4" s="828" t="s">
        <v>35</v>
      </c>
      <c r="C4" s="829"/>
      <c r="D4" s="830"/>
      <c r="E4" s="44"/>
      <c r="F4" s="35"/>
      <c r="G4" s="25"/>
    </row>
    <row r="5" spans="1:8" ht="48" customHeight="1" thickBot="1">
      <c r="A5" s="36" t="s">
        <v>845</v>
      </c>
      <c r="B5" s="837" t="s">
        <v>28</v>
      </c>
      <c r="C5" s="838"/>
      <c r="D5" s="838"/>
      <c r="E5" s="839"/>
      <c r="F5" s="37"/>
      <c r="G5" s="25"/>
    </row>
    <row r="6" spans="1:8" ht="41.25" customHeight="1" thickBot="1">
      <c r="A6" s="58"/>
      <c r="B6" s="349" t="s">
        <v>11</v>
      </c>
      <c r="C6" s="497" t="s">
        <v>12</v>
      </c>
      <c r="D6" s="498" t="s">
        <v>13</v>
      </c>
      <c r="E6" s="499" t="s">
        <v>425</v>
      </c>
      <c r="F6" s="57"/>
      <c r="G6" s="25"/>
    </row>
    <row r="7" spans="1:8" ht="51.75" customHeight="1">
      <c r="A7" s="58"/>
      <c r="B7" s="743" t="s">
        <v>712</v>
      </c>
      <c r="C7" s="407" t="s">
        <v>31</v>
      </c>
      <c r="D7" s="27"/>
      <c r="E7" s="83"/>
      <c r="F7" s="57"/>
      <c r="G7" s="25"/>
      <c r="H7" s="25"/>
    </row>
    <row r="8" spans="1:8" ht="15">
      <c r="A8" s="58"/>
      <c r="B8" s="743"/>
      <c r="C8" s="366" t="s">
        <v>763</v>
      </c>
      <c r="D8" s="408" t="str">
        <f>IF('Action Plan'!K8&lt;&gt;"", 'Action Plan'!K8, "-")</f>
        <v>-</v>
      </c>
      <c r="E8" s="409" t="str">
        <f>IF(D8="Yes",1,"-")</f>
        <v>-</v>
      </c>
      <c r="F8" s="57"/>
      <c r="G8" s="25"/>
      <c r="H8" s="25"/>
    </row>
    <row r="9" spans="1:8" ht="15">
      <c r="A9" s="58"/>
      <c r="B9" s="743"/>
      <c r="C9" s="366" t="s">
        <v>764</v>
      </c>
      <c r="D9" s="408" t="str">
        <f>IF('Action Plan'!K9&lt;&gt;"", 'Action Plan'!K9, "-")</f>
        <v>-</v>
      </c>
      <c r="E9" s="409" t="str">
        <f>IF(D9="Yes",2,"-")</f>
        <v>-</v>
      </c>
      <c r="F9" s="57"/>
      <c r="G9" s="25"/>
      <c r="H9" s="25"/>
    </row>
    <row r="10" spans="1:8" ht="15">
      <c r="A10" s="58"/>
      <c r="B10" s="743"/>
      <c r="C10" s="366" t="s">
        <v>857</v>
      </c>
      <c r="D10" s="408" t="str">
        <f>IF('Action Plan'!K10&lt;&gt;"", 'Action Plan'!K10, "-")</f>
        <v>-</v>
      </c>
      <c r="E10" s="409" t="str">
        <f>IF(D10="Yes",2,"-")</f>
        <v>-</v>
      </c>
      <c r="F10" s="57"/>
      <c r="G10" s="25"/>
      <c r="H10" s="25"/>
    </row>
    <row r="11" spans="1:8">
      <c r="A11" s="58"/>
      <c r="B11" s="743"/>
      <c r="C11" s="410" t="s">
        <v>53</v>
      </c>
      <c r="D11" s="411">
        <v>5</v>
      </c>
      <c r="E11" s="412"/>
      <c r="F11" s="57"/>
      <c r="G11" s="25"/>
      <c r="H11" s="25"/>
    </row>
    <row r="12" spans="1:8" ht="15">
      <c r="A12" s="58"/>
      <c r="B12" s="743"/>
      <c r="C12" s="413" t="s">
        <v>39</v>
      </c>
      <c r="D12" s="414">
        <f>SUM(E8:E10)</f>
        <v>0</v>
      </c>
      <c r="E12" s="415"/>
      <c r="F12" s="57"/>
      <c r="G12" s="25"/>
      <c r="H12" s="25"/>
    </row>
    <row r="13" spans="1:8" ht="33.75" customHeight="1">
      <c r="A13" s="58"/>
      <c r="B13" s="734" t="s">
        <v>713</v>
      </c>
      <c r="C13" s="407" t="s">
        <v>841</v>
      </c>
      <c r="D13" s="416"/>
      <c r="E13" s="417"/>
      <c r="F13" s="57"/>
      <c r="G13" s="25"/>
      <c r="H13" s="25"/>
    </row>
    <row r="14" spans="1:8" ht="15">
      <c r="A14" s="58"/>
      <c r="B14" s="735"/>
      <c r="C14" s="486" t="s">
        <v>765</v>
      </c>
      <c r="D14" s="487" t="str">
        <f>IF('Action Plan'!K13&lt;&gt;"", 'Action Plan'!K13, "-")</f>
        <v>-</v>
      </c>
      <c r="E14" s="409" t="str">
        <f>IF(D14="Yes",2,"-")</f>
        <v>-</v>
      </c>
      <c r="F14" s="57"/>
      <c r="G14" s="25"/>
      <c r="H14" s="25"/>
    </row>
    <row r="15" spans="1:8">
      <c r="A15" s="58"/>
      <c r="B15" s="735"/>
      <c r="C15" s="418" t="s">
        <v>54</v>
      </c>
      <c r="D15" s="419">
        <v>2</v>
      </c>
      <c r="E15" s="420"/>
      <c r="F15" s="57"/>
      <c r="G15" s="25"/>
      <c r="H15" s="25"/>
    </row>
    <row r="16" spans="1:8" ht="15">
      <c r="A16" s="58"/>
      <c r="B16" s="736"/>
      <c r="C16" s="413" t="s">
        <v>270</v>
      </c>
      <c r="D16" s="414">
        <f>SUM(E14)</f>
        <v>0</v>
      </c>
      <c r="E16" s="415"/>
      <c r="F16" s="57"/>
      <c r="G16" s="25"/>
      <c r="H16" s="25"/>
    </row>
    <row r="17" spans="1:8" ht="39" customHeight="1">
      <c r="A17" s="58"/>
      <c r="B17" s="831" t="s">
        <v>766</v>
      </c>
      <c r="C17" s="421" t="s">
        <v>842</v>
      </c>
      <c r="D17" s="422"/>
      <c r="E17" s="423"/>
      <c r="F17" s="57"/>
      <c r="G17" s="25"/>
      <c r="H17" s="25"/>
    </row>
    <row r="18" spans="1:8" ht="29.25" customHeight="1">
      <c r="A18" s="58"/>
      <c r="B18" s="832"/>
      <c r="C18" s="488" t="s">
        <v>214</v>
      </c>
      <c r="D18" s="487" t="s">
        <v>291</v>
      </c>
      <c r="E18" s="489" t="s">
        <v>290</v>
      </c>
      <c r="F18" s="57"/>
      <c r="G18" s="25"/>
      <c r="H18" s="25"/>
    </row>
    <row r="19" spans="1:8">
      <c r="A19" s="58"/>
      <c r="B19" s="832"/>
      <c r="C19" s="418" t="s">
        <v>55</v>
      </c>
      <c r="D19" s="419">
        <v>0</v>
      </c>
      <c r="E19" s="420"/>
      <c r="F19" s="57"/>
      <c r="G19" s="25"/>
    </row>
    <row r="20" spans="1:8" ht="15.75" thickBot="1">
      <c r="A20" s="58"/>
      <c r="B20" s="833"/>
      <c r="C20" s="424" t="s">
        <v>271</v>
      </c>
      <c r="D20" s="425">
        <v>0</v>
      </c>
      <c r="E20" s="426"/>
      <c r="F20" s="57"/>
      <c r="G20" s="239"/>
    </row>
    <row r="21" spans="1:8" ht="15.75" customHeight="1">
      <c r="A21" s="58"/>
      <c r="B21" s="305"/>
      <c r="C21" s="490" t="s">
        <v>294</v>
      </c>
      <c r="D21" s="491">
        <f>+D11+D15+D19</f>
        <v>7</v>
      </c>
      <c r="E21" s="492"/>
      <c r="F21" s="240"/>
      <c r="G21" s="292"/>
      <c r="H21" s="243"/>
    </row>
    <row r="22" spans="1:8" ht="18" customHeight="1" thickBot="1">
      <c r="A22" s="58"/>
      <c r="B22" s="306"/>
      <c r="C22" s="493" t="s">
        <v>293</v>
      </c>
      <c r="D22" s="494">
        <f>+D12+D16+D20</f>
        <v>0</v>
      </c>
      <c r="E22" s="495"/>
      <c r="F22" s="241"/>
      <c r="G22" s="293"/>
      <c r="H22" s="243"/>
    </row>
    <row r="23" spans="1:8" ht="18" customHeight="1" thickBot="1">
      <c r="A23" s="49"/>
      <c r="B23" s="307"/>
      <c r="C23" s="50"/>
      <c r="D23" s="50"/>
      <c r="E23" s="50"/>
      <c r="F23" s="51"/>
      <c r="G23" s="239"/>
    </row>
    <row r="24" spans="1:8" ht="30" customHeight="1" thickBot="1">
      <c r="A24" s="38"/>
      <c r="B24" s="834" t="s">
        <v>36</v>
      </c>
      <c r="C24" s="835"/>
      <c r="D24" s="836"/>
      <c r="E24" s="496"/>
      <c r="F24" s="40"/>
      <c r="G24" s="25"/>
    </row>
    <row r="25" spans="1:8" ht="41.25" customHeight="1" thickBot="1">
      <c r="A25" s="39"/>
      <c r="B25" s="817" t="s">
        <v>844</v>
      </c>
      <c r="C25" s="818"/>
      <c r="D25" s="819"/>
      <c r="E25" s="45"/>
      <c r="F25" s="41"/>
      <c r="G25" s="25"/>
    </row>
    <row r="26" spans="1:8" ht="45" customHeight="1" thickBot="1">
      <c r="A26" s="39"/>
      <c r="B26" s="540" t="s">
        <v>11</v>
      </c>
      <c r="C26" s="541" t="s">
        <v>12</v>
      </c>
      <c r="D26" s="451" t="s">
        <v>13</v>
      </c>
      <c r="E26" s="542" t="s">
        <v>425</v>
      </c>
      <c r="F26" s="41"/>
      <c r="G26" s="25"/>
    </row>
    <row r="27" spans="1:8" ht="56.25" customHeight="1">
      <c r="A27" s="59"/>
      <c r="B27" s="785" t="s">
        <v>835</v>
      </c>
      <c r="C27" s="510" t="s">
        <v>843</v>
      </c>
      <c r="D27" s="511"/>
      <c r="E27" s="512"/>
      <c r="F27" s="60"/>
      <c r="G27" s="25"/>
    </row>
    <row r="28" spans="1:8" ht="15">
      <c r="A28" s="59"/>
      <c r="B28" s="786"/>
      <c r="C28" s="486" t="s">
        <v>859</v>
      </c>
      <c r="D28" s="487" t="str">
        <f>IF('Action Plan'!K18&lt;&gt;"", 'Action Plan'!K18, "-")</f>
        <v>-</v>
      </c>
      <c r="E28" s="409" t="str">
        <f>IF(D28="Yes",1,"-")</f>
        <v>-</v>
      </c>
      <c r="F28" s="60"/>
      <c r="G28" s="25"/>
    </row>
    <row r="29" spans="1:8" ht="15">
      <c r="A29" s="59"/>
      <c r="B29" s="786"/>
      <c r="C29" s="486" t="s">
        <v>767</v>
      </c>
      <c r="D29" s="487" t="str">
        <f>IF('Action Plan'!K19&lt;&gt;"", 'Action Plan'!K19, "-")</f>
        <v>-</v>
      </c>
      <c r="E29" s="409" t="str">
        <f t="shared" ref="E29:E32" si="0">IF(D29="Yes",1,"-")</f>
        <v>-</v>
      </c>
      <c r="F29" s="60"/>
      <c r="G29" s="25"/>
    </row>
    <row r="30" spans="1:8" ht="15">
      <c r="A30" s="59"/>
      <c r="B30" s="786"/>
      <c r="C30" s="486" t="s">
        <v>768</v>
      </c>
      <c r="D30" s="487" t="str">
        <f>IF('Action Plan'!K20&lt;&gt;"", 'Action Plan'!K20, "-")</f>
        <v>-</v>
      </c>
      <c r="E30" s="409" t="str">
        <f t="shared" si="0"/>
        <v>-</v>
      </c>
      <c r="F30" s="60"/>
      <c r="G30" s="25"/>
    </row>
    <row r="31" spans="1:8" ht="15">
      <c r="A31" s="59"/>
      <c r="B31" s="786"/>
      <c r="C31" s="486" t="s">
        <v>769</v>
      </c>
      <c r="D31" s="487" t="str">
        <f>IF('Action Plan'!K21&lt;&gt;"", 'Action Plan'!K21, "-")</f>
        <v>-</v>
      </c>
      <c r="E31" s="409" t="str">
        <f>IF(D31="Yes",2,"-")</f>
        <v>-</v>
      </c>
      <c r="F31" s="60"/>
      <c r="G31" s="25"/>
    </row>
    <row r="32" spans="1:8" ht="15">
      <c r="A32" s="59"/>
      <c r="B32" s="786"/>
      <c r="C32" s="486" t="s">
        <v>770</v>
      </c>
      <c r="D32" s="487" t="str">
        <f>IF('Action Plan'!K22&lt;&gt;"", 'Action Plan'!K22, "-")</f>
        <v>-</v>
      </c>
      <c r="E32" s="409" t="str">
        <f t="shared" si="0"/>
        <v>-</v>
      </c>
      <c r="F32" s="60"/>
      <c r="G32" s="25"/>
    </row>
    <row r="33" spans="1:7">
      <c r="A33" s="59"/>
      <c r="B33" s="786"/>
      <c r="C33" s="418" t="s">
        <v>56</v>
      </c>
      <c r="D33" s="440">
        <v>6</v>
      </c>
      <c r="E33" s="441"/>
      <c r="F33" s="60"/>
      <c r="G33" s="25"/>
    </row>
    <row r="34" spans="1:7" ht="15">
      <c r="A34" s="59"/>
      <c r="B34" s="749"/>
      <c r="C34" s="413" t="s">
        <v>272</v>
      </c>
      <c r="D34" s="442">
        <f>SUM(E28:E32)</f>
        <v>0</v>
      </c>
      <c r="E34" s="443"/>
      <c r="F34" s="60"/>
      <c r="G34" s="25"/>
    </row>
    <row r="35" spans="1:7" ht="51.75" customHeight="1">
      <c r="A35" s="59"/>
      <c r="B35" s="798" t="s">
        <v>505</v>
      </c>
      <c r="C35" s="444" t="s">
        <v>70</v>
      </c>
      <c r="D35" s="444"/>
      <c r="E35" s="445"/>
      <c r="F35" s="60"/>
      <c r="G35" s="25"/>
    </row>
    <row r="36" spans="1:7" ht="15">
      <c r="A36" s="59"/>
      <c r="B36" s="799"/>
      <c r="C36" s="486" t="s">
        <v>858</v>
      </c>
      <c r="D36" s="487" t="str">
        <f>IF('Action Plan'!K25&lt;&gt;"", 'Action Plan'!K25, "-")</f>
        <v>-</v>
      </c>
      <c r="E36" s="409" t="str">
        <f t="shared" ref="E36" si="1">IF(D36="Yes",1,"-")</f>
        <v>-</v>
      </c>
      <c r="F36" s="60"/>
      <c r="G36" s="25"/>
    </row>
    <row r="37" spans="1:7">
      <c r="A37" s="59"/>
      <c r="B37" s="799"/>
      <c r="C37" s="418" t="s">
        <v>216</v>
      </c>
      <c r="D37" s="440">
        <v>1</v>
      </c>
      <c r="E37" s="441"/>
      <c r="F37" s="60"/>
      <c r="G37" s="25"/>
    </row>
    <row r="38" spans="1:7" ht="15">
      <c r="A38" s="59"/>
      <c r="B38" s="799"/>
      <c r="C38" s="413" t="s">
        <v>273</v>
      </c>
      <c r="D38" s="414">
        <f>SUM(E36)</f>
        <v>0</v>
      </c>
      <c r="E38" s="415"/>
      <c r="F38" s="60"/>
      <c r="G38" s="25"/>
    </row>
    <row r="39" spans="1:7" ht="34.5" customHeight="1">
      <c r="A39" s="59"/>
      <c r="B39" s="800" t="s">
        <v>836</v>
      </c>
      <c r="C39" s="744" t="s">
        <v>72</v>
      </c>
      <c r="D39" s="744"/>
      <c r="E39" s="745"/>
      <c r="F39" s="60"/>
      <c r="G39" s="25"/>
    </row>
    <row r="40" spans="1:7" ht="15">
      <c r="A40" s="59"/>
      <c r="B40" s="801"/>
      <c r="C40" s="486" t="s">
        <v>771</v>
      </c>
      <c r="D40" s="487" t="str">
        <f>IF('Action Plan'!K27&lt;&gt;"", 'Action Plan'!K27, "-")</f>
        <v>-</v>
      </c>
      <c r="E40" s="409" t="str">
        <f>IF(D40="Yes",2,"-")</f>
        <v>-</v>
      </c>
      <c r="F40" s="60"/>
      <c r="G40" s="25"/>
    </row>
    <row r="41" spans="1:7">
      <c r="A41" s="59"/>
      <c r="B41" s="801"/>
      <c r="C41" s="418" t="s">
        <v>217</v>
      </c>
      <c r="D41" s="440">
        <v>2</v>
      </c>
      <c r="E41" s="441"/>
      <c r="F41" s="60"/>
      <c r="G41" s="25"/>
    </row>
    <row r="42" spans="1:7" ht="15">
      <c r="A42" s="59"/>
      <c r="B42" s="801"/>
      <c r="C42" s="413" t="s">
        <v>274</v>
      </c>
      <c r="D42" s="414">
        <f>SUM(E40)</f>
        <v>0</v>
      </c>
      <c r="E42" s="415"/>
      <c r="F42" s="60"/>
      <c r="G42" s="25"/>
    </row>
    <row r="43" spans="1:7" ht="48" customHeight="1">
      <c r="A43" s="59"/>
      <c r="B43" s="802" t="s">
        <v>506</v>
      </c>
      <c r="C43" s="444" t="s">
        <v>76</v>
      </c>
      <c r="D43" s="444"/>
      <c r="E43" s="445"/>
      <c r="F43" s="60"/>
      <c r="G43" s="25"/>
    </row>
    <row r="44" spans="1:7" ht="15">
      <c r="A44" s="59"/>
      <c r="B44" s="803"/>
      <c r="C44" s="486" t="s">
        <v>772</v>
      </c>
      <c r="D44" s="487" t="str">
        <f>IF('Action Plan'!K30&lt;&gt;"", 'Action Plan'!K30, "-")</f>
        <v>-</v>
      </c>
      <c r="E44" s="409" t="str">
        <f t="shared" ref="E44:E46" si="2">IF(D44="Yes",1,"-")</f>
        <v>-</v>
      </c>
      <c r="F44" s="60"/>
      <c r="G44" s="25"/>
    </row>
    <row r="45" spans="1:7" ht="15">
      <c r="A45" s="59"/>
      <c r="B45" s="803"/>
      <c r="C45" s="486" t="s">
        <v>773</v>
      </c>
      <c r="D45" s="487" t="str">
        <f>IF('Action Plan'!K31&lt;&gt;"", 'Action Plan'!K31, "-")</f>
        <v>-</v>
      </c>
      <c r="E45" s="409" t="str">
        <f t="shared" si="2"/>
        <v>-</v>
      </c>
      <c r="F45" s="60"/>
      <c r="G45" s="25"/>
    </row>
    <row r="46" spans="1:7" ht="15">
      <c r="A46" s="59"/>
      <c r="B46" s="803"/>
      <c r="C46" s="486" t="s">
        <v>774</v>
      </c>
      <c r="D46" s="487" t="str">
        <f>IF('Action Plan'!K32&lt;&gt;"", 'Action Plan'!K32, "-")</f>
        <v>-</v>
      </c>
      <c r="E46" s="409" t="str">
        <f t="shared" si="2"/>
        <v>-</v>
      </c>
      <c r="F46" s="60"/>
      <c r="G46" s="25"/>
    </row>
    <row r="47" spans="1:7" ht="15">
      <c r="A47" s="59"/>
      <c r="B47" s="803"/>
      <c r="C47" s="486" t="s">
        <v>775</v>
      </c>
      <c r="D47" s="487" t="str">
        <f>IF('Action Plan'!K33&lt;&gt;"", 'Action Plan'!K33, "-")</f>
        <v>-</v>
      </c>
      <c r="E47" s="409" t="str">
        <f>IF(D47="Yes",2,"-")</f>
        <v>-</v>
      </c>
      <c r="F47" s="60"/>
      <c r="G47" s="25"/>
    </row>
    <row r="48" spans="1:7">
      <c r="A48" s="59"/>
      <c r="B48" s="803"/>
      <c r="C48" s="418" t="s">
        <v>218</v>
      </c>
      <c r="D48" s="440">
        <v>5</v>
      </c>
      <c r="E48" s="441"/>
      <c r="F48" s="60"/>
      <c r="G48" s="25"/>
    </row>
    <row r="49" spans="1:8" ht="15">
      <c r="A49" s="59"/>
      <c r="B49" s="803"/>
      <c r="C49" s="413" t="s">
        <v>275</v>
      </c>
      <c r="D49" s="414">
        <f>SUM(E44:E47)</f>
        <v>0</v>
      </c>
      <c r="E49" s="415"/>
      <c r="F49" s="60"/>
      <c r="G49" s="25"/>
    </row>
    <row r="50" spans="1:8" ht="41.25" customHeight="1">
      <c r="A50" s="59"/>
      <c r="B50" s="804" t="s">
        <v>507</v>
      </c>
      <c r="C50" s="444" t="s">
        <v>82</v>
      </c>
      <c r="D50" s="444"/>
      <c r="E50" s="445"/>
      <c r="F50" s="60"/>
      <c r="G50" s="25"/>
    </row>
    <row r="51" spans="1:8" ht="24.75" customHeight="1">
      <c r="A51" s="59"/>
      <c r="B51" s="805"/>
      <c r="C51" s="486" t="s">
        <v>215</v>
      </c>
      <c r="D51" s="408" t="s">
        <v>291</v>
      </c>
      <c r="E51" s="513" t="s">
        <v>290</v>
      </c>
      <c r="F51" s="60"/>
      <c r="G51" s="25"/>
    </row>
    <row r="52" spans="1:8">
      <c r="A52" s="59"/>
      <c r="B52" s="805"/>
      <c r="C52" s="418" t="s">
        <v>219</v>
      </c>
      <c r="D52" s="440">
        <v>0</v>
      </c>
      <c r="E52" s="441"/>
      <c r="F52" s="60"/>
      <c r="G52" s="25"/>
    </row>
    <row r="53" spans="1:8" ht="15">
      <c r="A53" s="59"/>
      <c r="B53" s="806"/>
      <c r="C53" s="413" t="s">
        <v>276</v>
      </c>
      <c r="D53" s="414">
        <v>0</v>
      </c>
      <c r="E53" s="415"/>
      <c r="F53" s="60"/>
      <c r="G53" s="25"/>
    </row>
    <row r="54" spans="1:8" ht="48" customHeight="1">
      <c r="A54" s="59"/>
      <c r="B54" s="787" t="s">
        <v>508</v>
      </c>
      <c r="C54" s="444" t="s">
        <v>84</v>
      </c>
      <c r="D54" s="444"/>
      <c r="E54" s="409" t="str">
        <f t="shared" ref="E54:E60" si="3">IF(D54="Yes",1,"-")</f>
        <v>-</v>
      </c>
      <c r="F54" s="60"/>
      <c r="G54" s="25"/>
    </row>
    <row r="55" spans="1:8" ht="15">
      <c r="A55" s="59"/>
      <c r="B55" s="788"/>
      <c r="C55" s="486" t="s">
        <v>776</v>
      </c>
      <c r="D55" s="487" t="str">
        <f>IF('Action Plan'!K36&lt;&gt;"", 'Action Plan'!K36, "-")</f>
        <v>-</v>
      </c>
      <c r="E55" s="409" t="str">
        <f t="shared" si="3"/>
        <v>-</v>
      </c>
      <c r="F55" s="60"/>
      <c r="G55" s="25"/>
    </row>
    <row r="56" spans="1:8" ht="15">
      <c r="A56" s="59"/>
      <c r="B56" s="788"/>
      <c r="C56" s="486" t="s">
        <v>777</v>
      </c>
      <c r="D56" s="487" t="str">
        <f>IF('Action Plan'!K37&lt;&gt;"", 'Action Plan'!K37, "-")</f>
        <v>-</v>
      </c>
      <c r="E56" s="409" t="str">
        <f t="shared" si="3"/>
        <v>-</v>
      </c>
      <c r="F56" s="60"/>
      <c r="G56" s="25"/>
    </row>
    <row r="57" spans="1:8" ht="15">
      <c r="A57" s="59"/>
      <c r="B57" s="788"/>
      <c r="C57" s="486" t="s">
        <v>778</v>
      </c>
      <c r="D57" s="487" t="str">
        <f>IF('Action Plan'!K38&lt;&gt;"", 'Action Plan'!K38, "-")</f>
        <v>-</v>
      </c>
      <c r="E57" s="409" t="str">
        <f t="shared" si="3"/>
        <v>-</v>
      </c>
      <c r="F57" s="60"/>
      <c r="G57" s="25"/>
    </row>
    <row r="58" spans="1:8" ht="15">
      <c r="A58" s="59"/>
      <c r="B58" s="788"/>
      <c r="C58" s="486" t="s">
        <v>779</v>
      </c>
      <c r="D58" s="487" t="str">
        <f>IF('Action Plan'!K39&lt;&gt;"", 'Action Plan'!K39, "-")</f>
        <v>-</v>
      </c>
      <c r="E58" s="409" t="str">
        <f t="shared" si="3"/>
        <v>-</v>
      </c>
      <c r="F58" s="60"/>
      <c r="G58" s="25"/>
    </row>
    <row r="59" spans="1:8" ht="15">
      <c r="A59" s="59"/>
      <c r="B59" s="788"/>
      <c r="C59" s="486" t="s">
        <v>780</v>
      </c>
      <c r="D59" s="487" t="str">
        <f>IF('Action Plan'!K40&lt;&gt;"", 'Action Plan'!K40, "-")</f>
        <v>-</v>
      </c>
      <c r="E59" s="409" t="str">
        <f t="shared" si="3"/>
        <v>-</v>
      </c>
      <c r="F59" s="60"/>
      <c r="G59" s="25"/>
    </row>
    <row r="60" spans="1:8" ht="15">
      <c r="A60" s="59"/>
      <c r="B60" s="788"/>
      <c r="C60" s="486" t="s">
        <v>781</v>
      </c>
      <c r="D60" s="487" t="str">
        <f>IF('Action Plan'!K41&lt;&gt;"", 'Action Plan'!K41, "-")</f>
        <v>-</v>
      </c>
      <c r="E60" s="409" t="str">
        <f t="shared" si="3"/>
        <v>-</v>
      </c>
      <c r="F60" s="60"/>
      <c r="G60" s="25"/>
    </row>
    <row r="61" spans="1:8" ht="15">
      <c r="A61" s="59"/>
      <c r="B61" s="788"/>
      <c r="C61" s="486" t="s">
        <v>827</v>
      </c>
      <c r="D61" s="487" t="str">
        <f>IF('Action Plan'!K42&lt;&gt;"", 'Action Plan'!K42, "-")</f>
        <v>-</v>
      </c>
      <c r="E61" s="409" t="str">
        <f>IF(D61="Yes",2,"-")</f>
        <v>-</v>
      </c>
      <c r="F61" s="60"/>
      <c r="G61" s="239"/>
    </row>
    <row r="62" spans="1:8">
      <c r="A62" s="59"/>
      <c r="B62" s="788"/>
      <c r="C62" s="418" t="s">
        <v>220</v>
      </c>
      <c r="D62" s="440">
        <v>8</v>
      </c>
      <c r="E62" s="441"/>
      <c r="F62" s="60"/>
      <c r="G62" s="239"/>
    </row>
    <row r="63" spans="1:8" ht="15.75" thickBot="1">
      <c r="A63" s="59"/>
      <c r="B63" s="789"/>
      <c r="C63" s="501" t="s">
        <v>277</v>
      </c>
      <c r="D63" s="442">
        <f>SUM(E54:E61)</f>
        <v>0</v>
      </c>
      <c r="E63" s="443"/>
      <c r="F63" s="60"/>
      <c r="G63" s="239"/>
    </row>
    <row r="64" spans="1:8" ht="15.75" customHeight="1">
      <c r="A64" s="71"/>
      <c r="B64" s="539"/>
      <c r="C64" s="502" t="s">
        <v>295</v>
      </c>
      <c r="D64" s="503">
        <f>+D33+D37+D41+D48+D52+D62</f>
        <v>22</v>
      </c>
      <c r="E64" s="504"/>
      <c r="F64" s="248"/>
      <c r="G64" s="244"/>
      <c r="H64" s="243"/>
    </row>
    <row r="65" spans="1:10" ht="18" customHeight="1" thickBot="1">
      <c r="A65" s="71"/>
      <c r="B65" s="308"/>
      <c r="C65" s="505" t="s">
        <v>296</v>
      </c>
      <c r="D65" s="506">
        <f>+D34+D38+D42+D49+D53+D63</f>
        <v>0</v>
      </c>
      <c r="E65" s="507"/>
      <c r="F65" s="248"/>
      <c r="G65" s="245"/>
      <c r="H65" s="243"/>
    </row>
    <row r="66" spans="1:10" ht="23.25" customHeight="1" thickBot="1">
      <c r="A66" s="74"/>
      <c r="B66" s="309"/>
      <c r="C66" s="52"/>
      <c r="D66" s="52"/>
      <c r="E66" s="52"/>
      <c r="F66" s="73"/>
      <c r="G66" s="239"/>
    </row>
    <row r="67" spans="1:10" ht="30" customHeight="1" thickBot="1">
      <c r="A67" s="94"/>
      <c r="B67" s="790" t="s">
        <v>185</v>
      </c>
      <c r="C67" s="791"/>
      <c r="D67" s="792"/>
      <c r="E67" s="508"/>
      <c r="F67" s="95"/>
      <c r="G67" s="25"/>
    </row>
    <row r="68" spans="1:10" ht="45" customHeight="1" thickBot="1">
      <c r="A68" s="96"/>
      <c r="B68" s="793" t="s">
        <v>184</v>
      </c>
      <c r="C68" s="794"/>
      <c r="D68" s="795"/>
      <c r="E68" s="99"/>
      <c r="F68" s="90"/>
      <c r="G68" s="25"/>
    </row>
    <row r="69" spans="1:10" ht="30.75" thickBot="1">
      <c r="A69" s="96"/>
      <c r="B69" s="529" t="s">
        <v>11</v>
      </c>
      <c r="C69" s="536" t="s">
        <v>12</v>
      </c>
      <c r="D69" s="537" t="s">
        <v>13</v>
      </c>
      <c r="E69" s="538" t="s">
        <v>425</v>
      </c>
      <c r="F69" s="90"/>
      <c r="G69" s="25"/>
    </row>
    <row r="70" spans="1:10" ht="29.1" customHeight="1">
      <c r="A70" s="96"/>
      <c r="B70" s="796" t="s">
        <v>509</v>
      </c>
      <c r="C70" s="436" t="s">
        <v>95</v>
      </c>
      <c r="D70" s="437"/>
      <c r="E70" s="437"/>
      <c r="F70" s="90"/>
      <c r="G70" s="25"/>
    </row>
    <row r="71" spans="1:10" ht="15">
      <c r="A71" s="96"/>
      <c r="B71" s="797"/>
      <c r="C71" s="486" t="s">
        <v>785</v>
      </c>
      <c r="D71" s="487" t="str">
        <f>IF('Action Plan'!K48&lt;&gt;"", 'Action Plan'!K48, "-")</f>
        <v>-</v>
      </c>
      <c r="E71" s="500" t="str">
        <f t="shared" ref="E71:E74" si="4">IF(D71="Yes",1,"-")</f>
        <v>-</v>
      </c>
      <c r="F71" s="90"/>
      <c r="G71" s="25"/>
    </row>
    <row r="72" spans="1:10" ht="15">
      <c r="A72" s="96"/>
      <c r="B72" s="797"/>
      <c r="C72" s="486" t="s">
        <v>786</v>
      </c>
      <c r="D72" s="487" t="str">
        <f>IF('Action Plan'!K49&lt;&gt;"", 'Action Plan'!K49, "-")</f>
        <v>-</v>
      </c>
      <c r="E72" s="500" t="str">
        <f t="shared" si="4"/>
        <v>-</v>
      </c>
      <c r="F72" s="90"/>
      <c r="G72" s="25"/>
    </row>
    <row r="73" spans="1:10" ht="15">
      <c r="A73" s="96"/>
      <c r="B73" s="797"/>
      <c r="C73" s="486" t="s">
        <v>861</v>
      </c>
      <c r="D73" s="487" t="str">
        <f>IF('Action Plan'!K50&lt;&gt;"", 'Action Plan'!K50, "-")</f>
        <v>-</v>
      </c>
      <c r="E73" s="500" t="str">
        <f t="shared" si="4"/>
        <v>-</v>
      </c>
      <c r="F73" s="90"/>
      <c r="G73" s="25"/>
    </row>
    <row r="74" spans="1:10" ht="15">
      <c r="A74" s="96"/>
      <c r="B74" s="797"/>
      <c r="C74" s="486" t="s">
        <v>787</v>
      </c>
      <c r="D74" s="487" t="str">
        <f>IF('Action Plan'!K51&lt;&gt;"", 'Action Plan'!K51, "-")</f>
        <v>-</v>
      </c>
      <c r="E74" s="500" t="str">
        <f t="shared" si="4"/>
        <v>-</v>
      </c>
      <c r="F74" s="90"/>
      <c r="G74" s="25"/>
    </row>
    <row r="75" spans="1:10" ht="21" customHeight="1">
      <c r="A75" s="97"/>
      <c r="B75" s="797"/>
      <c r="C75" s="418" t="s">
        <v>221</v>
      </c>
      <c r="D75" s="440">
        <v>4</v>
      </c>
      <c r="E75" s="440"/>
      <c r="F75" s="90"/>
      <c r="G75" s="25"/>
    </row>
    <row r="76" spans="1:10" ht="21" customHeight="1">
      <c r="A76" s="97"/>
      <c r="B76" s="783"/>
      <c r="C76" s="413" t="s">
        <v>278</v>
      </c>
      <c r="D76" s="414">
        <f>SUM(E71:E74)</f>
        <v>0</v>
      </c>
      <c r="E76" s="414"/>
      <c r="F76" s="90"/>
      <c r="G76" s="25"/>
    </row>
    <row r="77" spans="1:10" ht="30" customHeight="1">
      <c r="A77" s="97"/>
      <c r="B77" s="809" t="s">
        <v>510</v>
      </c>
      <c r="C77" s="436" t="s">
        <v>105</v>
      </c>
      <c r="D77" s="437"/>
      <c r="E77" s="437"/>
      <c r="F77" s="90"/>
      <c r="G77" s="25"/>
    </row>
    <row r="78" spans="1:10" ht="15">
      <c r="A78" s="97"/>
      <c r="B78" s="820"/>
      <c r="C78" s="486" t="s">
        <v>860</v>
      </c>
      <c r="D78" s="487" t="str">
        <f>IF('Action Plan'!K54&lt;&gt;"", 'Action Plan'!K54, "-")</f>
        <v>-</v>
      </c>
      <c r="E78" s="500" t="str">
        <f>IF(D78="Yes",2,"-")</f>
        <v>-</v>
      </c>
      <c r="F78" s="90"/>
      <c r="G78" s="25"/>
    </row>
    <row r="79" spans="1:10" ht="15">
      <c r="A79" s="97"/>
      <c r="B79" s="820"/>
      <c r="C79" s="486" t="s">
        <v>788</v>
      </c>
      <c r="D79" s="487" t="str">
        <f>IF('Action Plan'!K55&lt;&gt;"", 'Action Plan'!K55, "-")</f>
        <v>-</v>
      </c>
      <c r="E79" s="500" t="str">
        <f t="shared" ref="E79:E80" si="5">IF(D79="Yes",1,"-")</f>
        <v>-</v>
      </c>
      <c r="F79" s="90"/>
      <c r="G79" s="25"/>
    </row>
    <row r="80" spans="1:10" ht="15">
      <c r="A80" s="97"/>
      <c r="B80" s="820"/>
      <c r="C80" s="486" t="s">
        <v>789</v>
      </c>
      <c r="D80" s="487" t="str">
        <f>IF('Action Plan'!K56&lt;&gt;"", 'Action Plan'!K56, "-")</f>
        <v>-</v>
      </c>
      <c r="E80" s="500" t="str">
        <f t="shared" si="5"/>
        <v>-</v>
      </c>
      <c r="F80" s="90"/>
      <c r="G80" s="239"/>
      <c r="H80" s="242"/>
      <c r="I80" s="242"/>
      <c r="J80" s="242"/>
    </row>
    <row r="81" spans="1:10">
      <c r="A81" s="97"/>
      <c r="B81" s="820"/>
      <c r="C81" s="418" t="s">
        <v>222</v>
      </c>
      <c r="D81" s="440">
        <v>4</v>
      </c>
      <c r="E81" s="440"/>
      <c r="F81" s="90"/>
      <c r="G81" s="239"/>
      <c r="H81" s="242"/>
      <c r="I81" s="242"/>
      <c r="J81" s="242"/>
    </row>
    <row r="82" spans="1:10" ht="26.25" customHeight="1" thickBot="1">
      <c r="A82" s="97"/>
      <c r="B82" s="821"/>
      <c r="C82" s="501" t="s">
        <v>279</v>
      </c>
      <c r="D82" s="442">
        <f>SUM(E78:E80)</f>
        <v>0</v>
      </c>
      <c r="E82" s="442"/>
      <c r="F82" s="90"/>
      <c r="G82" s="239"/>
      <c r="I82" s="242"/>
      <c r="J82" s="242"/>
    </row>
    <row r="83" spans="1:10" ht="15.75" customHeight="1">
      <c r="A83" s="88"/>
      <c r="B83" s="528"/>
      <c r="C83" s="530" t="s">
        <v>297</v>
      </c>
      <c r="D83" s="531">
        <f>+D75+D81</f>
        <v>8</v>
      </c>
      <c r="E83" s="532"/>
      <c r="F83" s="247"/>
      <c r="G83" s="244"/>
      <c r="H83" s="243"/>
      <c r="I83" s="242"/>
      <c r="J83" s="242"/>
    </row>
    <row r="84" spans="1:10" ht="18" customHeight="1" thickBot="1">
      <c r="A84" s="88"/>
      <c r="B84" s="311"/>
      <c r="C84" s="533" t="s">
        <v>298</v>
      </c>
      <c r="D84" s="534">
        <f>+D76+D82</f>
        <v>0</v>
      </c>
      <c r="E84" s="535"/>
      <c r="F84" s="247"/>
      <c r="G84" s="245"/>
      <c r="H84" s="243"/>
      <c r="I84" s="242"/>
      <c r="J84" s="242"/>
    </row>
    <row r="85" spans="1:10" ht="12.75" customHeight="1" thickBot="1">
      <c r="A85" s="98"/>
      <c r="B85" s="312"/>
      <c r="C85" s="69"/>
      <c r="D85" s="69"/>
      <c r="E85" s="69"/>
      <c r="F85" s="93"/>
      <c r="G85" s="246"/>
      <c r="H85" s="244"/>
      <c r="I85" s="242"/>
      <c r="J85" s="242"/>
    </row>
    <row r="86" spans="1:10" ht="18.75" thickBot="1">
      <c r="A86" s="105"/>
      <c r="B86" s="822" t="s">
        <v>188</v>
      </c>
      <c r="C86" s="823"/>
      <c r="D86" s="824"/>
      <c r="E86" s="519"/>
      <c r="F86" s="106"/>
      <c r="G86" s="239"/>
      <c r="H86" s="242"/>
      <c r="I86" s="242"/>
      <c r="J86" s="242"/>
    </row>
    <row r="87" spans="1:10" ht="29.25" customHeight="1" thickBot="1">
      <c r="A87" s="107"/>
      <c r="B87" s="825" t="s">
        <v>189</v>
      </c>
      <c r="C87" s="826"/>
      <c r="D87" s="827"/>
      <c r="E87" s="515"/>
      <c r="F87" s="102"/>
      <c r="G87" s="239"/>
      <c r="H87" s="242"/>
      <c r="I87" s="652"/>
      <c r="J87" s="242"/>
    </row>
    <row r="88" spans="1:10" ht="30.75" thickBot="1">
      <c r="A88" s="107"/>
      <c r="B88" s="514" t="s">
        <v>11</v>
      </c>
      <c r="C88" s="516" t="s">
        <v>12</v>
      </c>
      <c r="D88" s="517" t="s">
        <v>13</v>
      </c>
      <c r="E88" s="518" t="s">
        <v>425</v>
      </c>
      <c r="F88" s="102"/>
      <c r="G88" s="239"/>
      <c r="H88" s="242"/>
      <c r="I88" s="242"/>
      <c r="J88" s="242"/>
    </row>
    <row r="89" spans="1:10" ht="30">
      <c r="A89" s="108"/>
      <c r="B89" s="783" t="s">
        <v>511</v>
      </c>
      <c r="C89" s="520" t="s">
        <v>110</v>
      </c>
      <c r="D89" s="521"/>
      <c r="E89" s="521"/>
      <c r="F89" s="102"/>
      <c r="G89" s="239"/>
      <c r="H89" s="242"/>
      <c r="I89" s="242"/>
      <c r="J89" s="242"/>
    </row>
    <row r="90" spans="1:10" ht="24.75" customHeight="1">
      <c r="A90" s="108"/>
      <c r="B90" s="784"/>
      <c r="C90" s="382" t="s">
        <v>862</v>
      </c>
      <c r="D90" s="487" t="str">
        <f>IF('Action Plan'!K59&lt;&gt;"", 'Action Plan'!K59, "-")</f>
        <v>-</v>
      </c>
      <c r="E90" s="500" t="str">
        <f>IF(D90="Yes",2,"-")</f>
        <v>-</v>
      </c>
      <c r="F90" s="102"/>
      <c r="G90" s="25"/>
    </row>
    <row r="91" spans="1:10">
      <c r="A91" s="108"/>
      <c r="B91" s="784"/>
      <c r="C91" s="418" t="s">
        <v>223</v>
      </c>
      <c r="D91" s="440">
        <v>2</v>
      </c>
      <c r="E91" s="440"/>
      <c r="F91" s="102"/>
      <c r="G91" s="25"/>
    </row>
    <row r="92" spans="1:10" ht="15">
      <c r="A92" s="108"/>
      <c r="B92" s="784"/>
      <c r="C92" s="413" t="s">
        <v>280</v>
      </c>
      <c r="D92" s="414">
        <f>SUM(E90)</f>
        <v>0</v>
      </c>
      <c r="E92" s="414"/>
      <c r="F92" s="102"/>
      <c r="G92" s="25"/>
    </row>
    <row r="93" spans="1:10" ht="60">
      <c r="A93" s="108"/>
      <c r="B93" s="808" t="s">
        <v>512</v>
      </c>
      <c r="C93" s="436" t="s">
        <v>114</v>
      </c>
      <c r="D93" s="437"/>
      <c r="E93" s="437"/>
      <c r="F93" s="102"/>
      <c r="G93" s="25"/>
    </row>
    <row r="94" spans="1:10" ht="15">
      <c r="A94" s="108"/>
      <c r="B94" s="808"/>
      <c r="C94" s="382" t="s">
        <v>782</v>
      </c>
      <c r="D94" s="487" t="str">
        <f>IF('Action Plan'!K62&lt;&gt;"", 'Action Plan'!K62, "-")</f>
        <v>-</v>
      </c>
      <c r="E94" s="500" t="str">
        <f t="shared" ref="E94:E97" si="6">IF(D94="Yes",1,"-")</f>
        <v>-</v>
      </c>
      <c r="F94" s="102"/>
      <c r="G94" s="25"/>
    </row>
    <row r="95" spans="1:10" ht="15">
      <c r="A95" s="108"/>
      <c r="B95" s="808"/>
      <c r="C95" s="382" t="s">
        <v>783</v>
      </c>
      <c r="D95" s="487" t="str">
        <f>IF('Action Plan'!K63&lt;&gt;"", 'Action Plan'!K63, "-")</f>
        <v>-</v>
      </c>
      <c r="E95" s="500" t="str">
        <f t="shared" si="6"/>
        <v>-</v>
      </c>
      <c r="F95" s="102"/>
      <c r="G95" s="25"/>
    </row>
    <row r="96" spans="1:10" ht="15">
      <c r="A96" s="108"/>
      <c r="B96" s="808"/>
      <c r="C96" s="382" t="s">
        <v>784</v>
      </c>
      <c r="D96" s="487" t="str">
        <f>IF('Action Plan'!K64&lt;&gt;"", 'Action Plan'!K64, "-")</f>
        <v>-</v>
      </c>
      <c r="E96" s="500" t="str">
        <f t="shared" si="6"/>
        <v>-</v>
      </c>
      <c r="F96" s="102"/>
      <c r="G96" s="239"/>
      <c r="H96" s="242"/>
      <c r="I96" s="242"/>
      <c r="J96" s="242"/>
    </row>
    <row r="97" spans="1:10" ht="15">
      <c r="A97" s="108"/>
      <c r="B97" s="808"/>
      <c r="C97" s="382" t="s">
        <v>863</v>
      </c>
      <c r="D97" s="487" t="str">
        <f>IF('Action Plan'!K65&lt;&gt;"", 'Action Plan'!K65, "-")</f>
        <v>-</v>
      </c>
      <c r="E97" s="500" t="str">
        <f t="shared" si="6"/>
        <v>-</v>
      </c>
      <c r="F97" s="102"/>
      <c r="J97" s="242"/>
    </row>
    <row r="98" spans="1:10">
      <c r="A98" s="108"/>
      <c r="B98" s="808"/>
      <c r="C98" s="418" t="s">
        <v>224</v>
      </c>
      <c r="D98" s="440">
        <v>4</v>
      </c>
      <c r="E98" s="440"/>
      <c r="F98" s="102"/>
      <c r="J98" s="242"/>
    </row>
    <row r="99" spans="1:10" ht="15.75" thickBot="1">
      <c r="A99" s="108"/>
      <c r="B99" s="809"/>
      <c r="C99" s="501" t="s">
        <v>281</v>
      </c>
      <c r="D99" s="442">
        <f>SUM(E94:E97)</f>
        <v>0</v>
      </c>
      <c r="E99" s="442"/>
      <c r="F99" s="102"/>
      <c r="J99" s="242"/>
    </row>
    <row r="100" spans="1:10" ht="15.75" customHeight="1">
      <c r="A100" s="100"/>
      <c r="B100" s="313"/>
      <c r="C100" s="522" t="s">
        <v>301</v>
      </c>
      <c r="D100" s="523">
        <f>+D91+D98</f>
        <v>6</v>
      </c>
      <c r="E100" s="524"/>
      <c r="F100" s="249"/>
      <c r="J100" s="242"/>
    </row>
    <row r="101" spans="1:10" ht="18" customHeight="1" thickBot="1">
      <c r="A101" s="100"/>
      <c r="B101" s="314"/>
      <c r="C101" s="525" t="s">
        <v>302</v>
      </c>
      <c r="D101" s="526">
        <f>+D92+D99</f>
        <v>0</v>
      </c>
      <c r="E101" s="527"/>
      <c r="F101" s="249"/>
      <c r="J101" s="242"/>
    </row>
    <row r="102" spans="1:10" ht="24.75" customHeight="1" thickBot="1">
      <c r="A102" s="109"/>
      <c r="B102" s="315"/>
      <c r="C102" s="62"/>
      <c r="D102" s="62"/>
      <c r="E102" s="62"/>
      <c r="F102" s="110"/>
      <c r="J102" s="242"/>
    </row>
    <row r="103" spans="1:10" ht="24.75" customHeight="1" thickBot="1">
      <c r="A103" s="112"/>
      <c r="B103" s="811" t="s">
        <v>196</v>
      </c>
      <c r="C103" s="812"/>
      <c r="D103" s="813"/>
      <c r="E103" s="545"/>
      <c r="F103" s="113"/>
      <c r="J103" s="242"/>
    </row>
    <row r="104" spans="1:10" ht="30" customHeight="1" thickBot="1">
      <c r="A104" s="114"/>
      <c r="B104" s="773" t="s">
        <v>197</v>
      </c>
      <c r="C104" s="774"/>
      <c r="D104" s="774"/>
      <c r="E104" s="543"/>
      <c r="F104" s="115"/>
      <c r="G104" s="239"/>
      <c r="J104" s="242"/>
    </row>
    <row r="105" spans="1:10" ht="26.25" thickBot="1">
      <c r="A105" s="114"/>
      <c r="B105" s="546" t="s">
        <v>11</v>
      </c>
      <c r="C105" s="46" t="s">
        <v>12</v>
      </c>
      <c r="D105" s="47" t="s">
        <v>13</v>
      </c>
      <c r="E105" s="547" t="s">
        <v>425</v>
      </c>
      <c r="F105" s="115"/>
      <c r="G105" s="239"/>
      <c r="H105" s="242"/>
      <c r="I105" s="242"/>
      <c r="J105" s="242"/>
    </row>
    <row r="106" spans="1:10" ht="27.75" customHeight="1">
      <c r="A106" s="114"/>
      <c r="B106" s="783" t="s">
        <v>513</v>
      </c>
      <c r="C106" s="520" t="s">
        <v>125</v>
      </c>
      <c r="D106" s="521"/>
      <c r="E106" s="521"/>
      <c r="F106" s="116"/>
      <c r="G106" s="25"/>
    </row>
    <row r="107" spans="1:10" ht="21" customHeight="1">
      <c r="A107" s="114"/>
      <c r="B107" s="784"/>
      <c r="C107" s="382" t="s">
        <v>790</v>
      </c>
      <c r="D107" s="487" t="str">
        <f>IF('Action Plan'!K67&lt;&gt;"", 'Action Plan'!K67, "-")</f>
        <v>-</v>
      </c>
      <c r="E107" s="500" t="str">
        <f t="shared" ref="E107" si="7">IF(D107="Yes",1,"-")</f>
        <v>-</v>
      </c>
      <c r="F107" s="116"/>
      <c r="G107" s="25"/>
    </row>
    <row r="108" spans="1:10" ht="21" customHeight="1">
      <c r="A108" s="114"/>
      <c r="B108" s="784"/>
      <c r="C108" s="382" t="s">
        <v>791</v>
      </c>
      <c r="D108" s="487" t="str">
        <f>IF('Action Plan'!K68&lt;&gt;"", 'Action Plan'!K68, "-")</f>
        <v>-</v>
      </c>
      <c r="E108" s="500" t="str">
        <f>IF(D108="Yes",2,"-")</f>
        <v>-</v>
      </c>
      <c r="F108" s="116"/>
      <c r="G108" s="25"/>
    </row>
    <row r="109" spans="1:10">
      <c r="A109" s="114"/>
      <c r="B109" s="784"/>
      <c r="C109" s="418" t="s">
        <v>225</v>
      </c>
      <c r="D109" s="440">
        <v>3</v>
      </c>
      <c r="E109" s="440"/>
      <c r="F109" s="116"/>
      <c r="G109" s="25"/>
    </row>
    <row r="110" spans="1:10" ht="15">
      <c r="A110" s="114"/>
      <c r="B110" s="784"/>
      <c r="C110" s="413" t="s">
        <v>282</v>
      </c>
      <c r="D110" s="414">
        <f>SUM(E107:E108)</f>
        <v>0</v>
      </c>
      <c r="E110" s="414"/>
      <c r="F110" s="116"/>
      <c r="G110" s="25"/>
    </row>
    <row r="111" spans="1:10" ht="30.75" customHeight="1">
      <c r="A111" s="114"/>
      <c r="B111" s="808" t="s">
        <v>514</v>
      </c>
      <c r="C111" s="436" t="s">
        <v>129</v>
      </c>
      <c r="D111" s="437"/>
      <c r="E111" s="437"/>
      <c r="F111" s="116"/>
      <c r="G111" s="25"/>
    </row>
    <row r="112" spans="1:10" ht="15">
      <c r="A112" s="114"/>
      <c r="B112" s="808"/>
      <c r="C112" s="382" t="s">
        <v>792</v>
      </c>
      <c r="D112" s="487" t="str">
        <f>IF('Action Plan'!K70&lt;&gt;"", 'Action Plan'!K70, "-")</f>
        <v>-</v>
      </c>
      <c r="E112" s="500" t="str">
        <f>IF(D112="Yes",2,"-")</f>
        <v>-</v>
      </c>
      <c r="F112" s="116"/>
      <c r="G112" s="25"/>
    </row>
    <row r="113" spans="1:7" ht="15">
      <c r="A113" s="114"/>
      <c r="B113" s="808"/>
      <c r="C113" s="382" t="s">
        <v>833</v>
      </c>
      <c r="D113" s="487" t="str">
        <f>IF('Action Plan'!K71&lt;&gt;"", 'Action Plan'!K71, "-")</f>
        <v>-</v>
      </c>
      <c r="E113" s="500" t="str">
        <f t="shared" ref="E113:E119" si="8">IF(D113="Yes",1,"-")</f>
        <v>-</v>
      </c>
      <c r="F113" s="116"/>
      <c r="G113" s="25"/>
    </row>
    <row r="114" spans="1:7" ht="15">
      <c r="A114" s="114"/>
      <c r="B114" s="808"/>
      <c r="C114" s="382" t="s">
        <v>793</v>
      </c>
      <c r="D114" s="487" t="str">
        <f>IF('Action Plan'!K72&lt;&gt;"", 'Action Plan'!K72, "-")</f>
        <v>-</v>
      </c>
      <c r="E114" s="500" t="str">
        <f>IF(D114="Yes",2,"-")</f>
        <v>-</v>
      </c>
      <c r="F114" s="116"/>
      <c r="G114" s="25"/>
    </row>
    <row r="115" spans="1:7" ht="15">
      <c r="A115" s="114"/>
      <c r="B115" s="808"/>
      <c r="C115" s="382" t="s">
        <v>864</v>
      </c>
      <c r="D115" s="487" t="str">
        <f>IF('Action Plan'!K73&lt;&gt;"", 'Action Plan'!K73, "-")</f>
        <v>-</v>
      </c>
      <c r="E115" s="500" t="str">
        <f t="shared" si="8"/>
        <v>-</v>
      </c>
      <c r="F115" s="116"/>
      <c r="G115" s="25"/>
    </row>
    <row r="116" spans="1:7" ht="15">
      <c r="A116" s="114"/>
      <c r="B116" s="808"/>
      <c r="C116" s="382" t="s">
        <v>865</v>
      </c>
      <c r="D116" s="487" t="str">
        <f>IF('Action Plan'!K74&lt;&gt;"", 'Action Plan'!K74, "-")</f>
        <v>-</v>
      </c>
      <c r="E116" s="500" t="str">
        <f>IF(D116="Yes",2,"-")</f>
        <v>-</v>
      </c>
      <c r="F116" s="116"/>
      <c r="G116" s="25"/>
    </row>
    <row r="117" spans="1:7" ht="15">
      <c r="A117" s="114"/>
      <c r="B117" s="808"/>
      <c r="C117" s="382" t="s">
        <v>794</v>
      </c>
      <c r="D117" s="487" t="str">
        <f>IF('Action Plan'!K75&lt;&gt;"", 'Action Plan'!K75, "-")</f>
        <v>-</v>
      </c>
      <c r="E117" s="500" t="str">
        <f>IF(D117="Yes",2,"-")</f>
        <v>-</v>
      </c>
      <c r="F117" s="116"/>
      <c r="G117" s="25"/>
    </row>
    <row r="118" spans="1:7" ht="15">
      <c r="A118" s="114"/>
      <c r="B118" s="808"/>
      <c r="C118" s="382" t="s">
        <v>795</v>
      </c>
      <c r="D118" s="487" t="str">
        <f>IF('Action Plan'!K76&lt;&gt;"", 'Action Plan'!K76, "-")</f>
        <v>-</v>
      </c>
      <c r="E118" s="500" t="str">
        <f t="shared" si="8"/>
        <v>-</v>
      </c>
      <c r="F118" s="116"/>
      <c r="G118" s="25"/>
    </row>
    <row r="119" spans="1:7" ht="15">
      <c r="A119" s="114"/>
      <c r="B119" s="808"/>
      <c r="C119" s="382" t="s">
        <v>796</v>
      </c>
      <c r="D119" s="487" t="str">
        <f>IF('Action Plan'!K77&lt;&gt;"", 'Action Plan'!K77, "-")</f>
        <v>-</v>
      </c>
      <c r="E119" s="500" t="str">
        <f t="shared" si="8"/>
        <v>-</v>
      </c>
      <c r="F119" s="116"/>
      <c r="G119" s="25"/>
    </row>
    <row r="120" spans="1:7" ht="15">
      <c r="A120" s="114"/>
      <c r="B120" s="808"/>
      <c r="C120" s="382" t="s">
        <v>797</v>
      </c>
      <c r="D120" s="487" t="str">
        <f>IF('Action Plan'!K78&lt;&gt;"", 'Action Plan'!K78, "-")</f>
        <v>-</v>
      </c>
      <c r="E120" s="500" t="str">
        <f>IF(D120="Yes",2,"-")</f>
        <v>-</v>
      </c>
      <c r="F120" s="116"/>
      <c r="G120" s="25"/>
    </row>
    <row r="121" spans="1:7">
      <c r="A121" s="114"/>
      <c r="B121" s="808"/>
      <c r="C121" s="418" t="s">
        <v>226</v>
      </c>
      <c r="D121" s="440">
        <v>14</v>
      </c>
      <c r="E121" s="440"/>
      <c r="F121" s="116"/>
      <c r="G121" s="25"/>
    </row>
    <row r="122" spans="1:7" ht="15">
      <c r="A122" s="114"/>
      <c r="B122" s="808"/>
      <c r="C122" s="413" t="s">
        <v>283</v>
      </c>
      <c r="D122" s="414">
        <f>SUM(E112:E120)</f>
        <v>0</v>
      </c>
      <c r="E122" s="414"/>
      <c r="F122" s="116"/>
    </row>
    <row r="123" spans="1:7" ht="49.5" customHeight="1">
      <c r="A123" s="114"/>
      <c r="B123" s="810" t="s">
        <v>515</v>
      </c>
      <c r="C123" s="436" t="s">
        <v>140</v>
      </c>
      <c r="D123" s="437"/>
      <c r="E123" s="437"/>
      <c r="F123" s="116"/>
    </row>
    <row r="124" spans="1:7" ht="15">
      <c r="A124" s="114"/>
      <c r="B124" s="810"/>
      <c r="C124" s="382" t="s">
        <v>798</v>
      </c>
      <c r="D124" s="487" t="str">
        <f>IF('Action Plan'!K82&lt;&gt;"", 'Action Plan'!K82, "-")</f>
        <v>-</v>
      </c>
      <c r="E124" s="500" t="str">
        <f t="shared" ref="E124:E127" si="9">IF(D124="Yes",1,"-")</f>
        <v>-</v>
      </c>
      <c r="F124" s="116"/>
    </row>
    <row r="125" spans="1:7" ht="15">
      <c r="A125" s="114"/>
      <c r="B125" s="810"/>
      <c r="C125" s="382" t="s">
        <v>799</v>
      </c>
      <c r="D125" s="487" t="str">
        <f>IF('Action Plan'!K83&lt;&gt;"", 'Action Plan'!K83, "-")</f>
        <v>-</v>
      </c>
      <c r="E125" s="500" t="str">
        <f t="shared" si="9"/>
        <v>-</v>
      </c>
      <c r="F125" s="116"/>
    </row>
    <row r="126" spans="1:7" ht="15">
      <c r="A126" s="114"/>
      <c r="B126" s="810"/>
      <c r="C126" s="382" t="s">
        <v>866</v>
      </c>
      <c r="D126" s="487" t="str">
        <f>IF('Action Plan'!K84&lt;&gt;"", 'Action Plan'!K84, "-")</f>
        <v>-</v>
      </c>
      <c r="E126" s="500" t="str">
        <f t="shared" si="9"/>
        <v>-</v>
      </c>
      <c r="F126" s="116"/>
    </row>
    <row r="127" spans="1:7" ht="15">
      <c r="A127" s="114"/>
      <c r="B127" s="810"/>
      <c r="C127" s="382" t="s">
        <v>800</v>
      </c>
      <c r="D127" s="487" t="str">
        <f>IF('Action Plan'!K85&lt;&gt;"", 'Action Plan'!K85, "-")</f>
        <v>-</v>
      </c>
      <c r="E127" s="500" t="str">
        <f t="shared" si="9"/>
        <v>-</v>
      </c>
      <c r="F127" s="116"/>
    </row>
    <row r="128" spans="1:7" ht="15">
      <c r="A128" s="114"/>
      <c r="B128" s="810"/>
      <c r="C128" s="382" t="s">
        <v>867</v>
      </c>
      <c r="D128" s="487" t="str">
        <f>IF('Action Plan'!K86&lt;&gt;"", 'Action Plan'!K86, "-")</f>
        <v>-</v>
      </c>
      <c r="E128" s="500" t="str">
        <f>IF(D128="-","-",IF(D128="No","-",D128))</f>
        <v>-</v>
      </c>
      <c r="F128" s="116"/>
    </row>
    <row r="129" spans="1:6">
      <c r="A129" s="114"/>
      <c r="B129" s="810"/>
      <c r="C129" s="418" t="s">
        <v>227</v>
      </c>
      <c r="D129" s="440">
        <v>7</v>
      </c>
      <c r="E129" s="440"/>
      <c r="F129" s="116"/>
    </row>
    <row r="130" spans="1:6" ht="15.75" thickBot="1">
      <c r="A130" s="114"/>
      <c r="B130" s="814"/>
      <c r="C130" s="501" t="s">
        <v>284</v>
      </c>
      <c r="D130" s="442">
        <f>SUM(E124:E128)</f>
        <v>0</v>
      </c>
      <c r="E130" s="442"/>
      <c r="F130" s="116"/>
    </row>
    <row r="131" spans="1:6" ht="15.75" customHeight="1">
      <c r="A131" s="117"/>
      <c r="B131" s="316"/>
      <c r="C131" s="548" t="s">
        <v>299</v>
      </c>
      <c r="D131" s="549">
        <f>+D109+D121+D129</f>
        <v>24</v>
      </c>
      <c r="E131" s="550"/>
      <c r="F131" s="250"/>
    </row>
    <row r="132" spans="1:6" ht="18" customHeight="1" thickBot="1">
      <c r="A132" s="117"/>
      <c r="B132" s="317"/>
      <c r="C132" s="551" t="s">
        <v>300</v>
      </c>
      <c r="D132" s="552">
        <f>+D110+D122+D130</f>
        <v>0</v>
      </c>
      <c r="E132" s="553"/>
      <c r="F132" s="250"/>
    </row>
    <row r="133" spans="1:6" ht="15.75" customHeight="1" thickBot="1">
      <c r="A133" s="119"/>
      <c r="B133" s="554"/>
      <c r="C133" s="216"/>
      <c r="D133" s="216"/>
      <c r="E133" s="216"/>
      <c r="F133" s="120"/>
    </row>
    <row r="134" spans="1:6" ht="21" customHeight="1" thickBot="1">
      <c r="A134" s="128"/>
      <c r="B134" s="815" t="s">
        <v>204</v>
      </c>
      <c r="C134" s="816"/>
      <c r="D134" s="816"/>
      <c r="E134" s="555"/>
      <c r="F134" s="129"/>
    </row>
    <row r="135" spans="1:6" ht="31.5" customHeight="1" thickBot="1">
      <c r="A135" s="130"/>
      <c r="B135" s="779" t="s">
        <v>205</v>
      </c>
      <c r="C135" s="780"/>
      <c r="D135" s="780"/>
      <c r="E135" s="556"/>
      <c r="F135" s="124"/>
    </row>
    <row r="136" spans="1:6" ht="26.25" thickBot="1">
      <c r="A136" s="130"/>
      <c r="B136" s="557" t="s">
        <v>11</v>
      </c>
      <c r="C136" s="558" t="s">
        <v>12</v>
      </c>
      <c r="D136" s="559" t="s">
        <v>13</v>
      </c>
      <c r="E136" s="560" t="s">
        <v>425</v>
      </c>
      <c r="F136" s="124"/>
    </row>
    <row r="137" spans="1:6" ht="30" customHeight="1">
      <c r="A137" s="130"/>
      <c r="B137" s="783" t="s">
        <v>516</v>
      </c>
      <c r="C137" s="520" t="s">
        <v>149</v>
      </c>
      <c r="D137" s="521"/>
      <c r="E137" s="521"/>
      <c r="F137" s="131"/>
    </row>
    <row r="138" spans="1:6" ht="15">
      <c r="A138" s="130"/>
      <c r="B138" s="784"/>
      <c r="C138" s="382" t="s">
        <v>801</v>
      </c>
      <c r="D138" s="487" t="str">
        <f>IF('Action Plan'!K91&lt;&gt;"", 'Action Plan'!K91, "-")</f>
        <v>-</v>
      </c>
      <c r="E138" s="500" t="str">
        <f t="shared" ref="E138:E139" si="10">IF(D138="Yes",1,"-")</f>
        <v>-</v>
      </c>
      <c r="F138" s="131"/>
    </row>
    <row r="139" spans="1:6" ht="15">
      <c r="A139" s="130"/>
      <c r="B139" s="784"/>
      <c r="C139" s="382" t="s">
        <v>802</v>
      </c>
      <c r="D139" s="487" t="str">
        <f>IF('Action Plan'!K92&lt;&gt;"", 'Action Plan'!K92, "-")</f>
        <v>-</v>
      </c>
      <c r="E139" s="500" t="str">
        <f t="shared" si="10"/>
        <v>-</v>
      </c>
      <c r="F139" s="131"/>
    </row>
    <row r="140" spans="1:6" ht="20.25" customHeight="1">
      <c r="A140" s="130"/>
      <c r="B140" s="784"/>
      <c r="C140" s="382" t="s">
        <v>803</v>
      </c>
      <c r="D140" s="487" t="str">
        <f>IF('Action Plan'!K93&lt;&gt;"", 'Action Plan'!K93, "-")</f>
        <v>-</v>
      </c>
      <c r="E140" s="500" t="str">
        <f>IF(D140="Yes",2,"-")</f>
        <v>-</v>
      </c>
      <c r="F140" s="131"/>
    </row>
    <row r="141" spans="1:6">
      <c r="A141" s="130"/>
      <c r="B141" s="784"/>
      <c r="C141" s="418" t="s">
        <v>228</v>
      </c>
      <c r="D141" s="440">
        <v>4</v>
      </c>
      <c r="E141" s="440"/>
      <c r="F141" s="131"/>
    </row>
    <row r="142" spans="1:6" ht="15">
      <c r="A142" s="130"/>
      <c r="B142" s="784"/>
      <c r="C142" s="413" t="s">
        <v>285</v>
      </c>
      <c r="D142" s="414">
        <f>SUM(E138:E140)</f>
        <v>0</v>
      </c>
      <c r="E142" s="414"/>
      <c r="F142" s="131"/>
    </row>
    <row r="143" spans="1:6" ht="30" customHeight="1">
      <c r="A143" s="130"/>
      <c r="B143" s="808" t="s">
        <v>517</v>
      </c>
      <c r="C143" s="436" t="s">
        <v>157</v>
      </c>
      <c r="D143" s="437"/>
      <c r="E143" s="437"/>
      <c r="F143" s="131"/>
    </row>
    <row r="144" spans="1:6" ht="15">
      <c r="A144" s="130"/>
      <c r="B144" s="808"/>
      <c r="C144" s="382" t="s">
        <v>834</v>
      </c>
      <c r="D144" s="487" t="str">
        <f>IF('Action Plan'!K98&lt;&gt;"", 'Action Plan'!K98, "-")</f>
        <v>-</v>
      </c>
      <c r="E144" s="500" t="str">
        <f t="shared" ref="E144:E146" si="11">IF(D144="Yes",2,"-")</f>
        <v>-</v>
      </c>
      <c r="F144" s="131"/>
    </row>
    <row r="145" spans="1:6" ht="15">
      <c r="A145" s="130"/>
      <c r="B145" s="808"/>
      <c r="C145" s="382" t="s">
        <v>804</v>
      </c>
      <c r="D145" s="487" t="str">
        <f>IF('Action Plan'!K99&lt;&gt;"", 'Action Plan'!K99, "-")</f>
        <v>-</v>
      </c>
      <c r="E145" s="500" t="str">
        <f t="shared" ref="E145" si="12">IF(D145="Yes",1,"-")</f>
        <v>-</v>
      </c>
      <c r="F145" s="131"/>
    </row>
    <row r="146" spans="1:6" ht="15">
      <c r="A146" s="130"/>
      <c r="B146" s="808"/>
      <c r="C146" s="382" t="s">
        <v>805</v>
      </c>
      <c r="D146" s="487" t="str">
        <f>IF('Action Plan'!K100&lt;&gt;"", 'Action Plan'!K100, "-")</f>
        <v>-</v>
      </c>
      <c r="E146" s="500" t="str">
        <f t="shared" si="11"/>
        <v>-</v>
      </c>
      <c r="F146" s="131"/>
    </row>
    <row r="147" spans="1:6">
      <c r="A147" s="130"/>
      <c r="B147" s="808"/>
      <c r="C147" s="418" t="s">
        <v>229</v>
      </c>
      <c r="D147" s="440">
        <v>5</v>
      </c>
      <c r="E147" s="440"/>
      <c r="F147" s="131"/>
    </row>
    <row r="148" spans="1:6" ht="15">
      <c r="A148" s="130"/>
      <c r="B148" s="808"/>
      <c r="C148" s="413" t="s">
        <v>286</v>
      </c>
      <c r="D148" s="414">
        <f>SUM(E144:E146)</f>
        <v>0</v>
      </c>
      <c r="E148" s="414"/>
      <c r="F148" s="131"/>
    </row>
    <row r="149" spans="1:6" ht="51.75" customHeight="1">
      <c r="A149" s="130"/>
      <c r="B149" s="810" t="s">
        <v>518</v>
      </c>
      <c r="C149" s="436" t="s">
        <v>210</v>
      </c>
      <c r="D149" s="437"/>
      <c r="E149" s="437"/>
      <c r="F149" s="131"/>
    </row>
    <row r="150" spans="1:6" ht="15">
      <c r="A150" s="130"/>
      <c r="B150" s="810"/>
      <c r="C150" s="382" t="s">
        <v>806</v>
      </c>
      <c r="D150" s="487" t="str">
        <f>IF('Action Plan'!K102&lt;&gt;"", 'Action Plan'!K102, "-")</f>
        <v>-</v>
      </c>
      <c r="E150" s="500" t="str">
        <f t="shared" ref="E150" si="13">IF(D150="Yes",1,"-")</f>
        <v>-</v>
      </c>
      <c r="F150" s="131"/>
    </row>
    <row r="151" spans="1:6" ht="15">
      <c r="A151" s="130"/>
      <c r="B151" s="810"/>
      <c r="C151" s="382" t="s">
        <v>807</v>
      </c>
      <c r="D151" s="487" t="str">
        <f>IF('Action Plan'!K103&lt;&gt;"", 'Action Plan'!K103, "-")</f>
        <v>-</v>
      </c>
      <c r="E151" s="500" t="str">
        <f t="shared" ref="E151:E152" si="14">IF(D151="Yes",2,"-")</f>
        <v>-</v>
      </c>
      <c r="F151" s="131"/>
    </row>
    <row r="152" spans="1:6" ht="15">
      <c r="A152" s="130"/>
      <c r="B152" s="810"/>
      <c r="C152" s="382" t="s">
        <v>808</v>
      </c>
      <c r="D152" s="487" t="str">
        <f>IF('Action Plan'!K104&lt;&gt;"", 'Action Plan'!K104, "-")</f>
        <v>-</v>
      </c>
      <c r="E152" s="500" t="str">
        <f t="shared" si="14"/>
        <v>-</v>
      </c>
      <c r="F152" s="131"/>
    </row>
    <row r="153" spans="1:6" ht="15">
      <c r="A153" s="130"/>
      <c r="B153" s="810"/>
      <c r="C153" s="382" t="s">
        <v>868</v>
      </c>
      <c r="D153" s="487" t="str">
        <f>IF('Action Plan'!K105&lt;&gt;"", 'Action Plan'!K105, "-")</f>
        <v>-</v>
      </c>
      <c r="E153" s="500" t="str">
        <f>IF(D153="-","-",IF(D153="No","-",D153))</f>
        <v>-</v>
      </c>
      <c r="F153" s="131"/>
    </row>
    <row r="154" spans="1:6">
      <c r="A154" s="130"/>
      <c r="B154" s="810"/>
      <c r="C154" s="418" t="s">
        <v>230</v>
      </c>
      <c r="D154" s="440">
        <v>7</v>
      </c>
      <c r="E154" s="440"/>
      <c r="F154" s="131"/>
    </row>
    <row r="155" spans="1:6" ht="15.75" thickBot="1">
      <c r="A155" s="130"/>
      <c r="B155" s="810"/>
      <c r="C155" s="501" t="s">
        <v>287</v>
      </c>
      <c r="D155" s="442">
        <f>SUM(E150:E153)</f>
        <v>0</v>
      </c>
      <c r="E155" s="442"/>
      <c r="F155" s="131"/>
    </row>
    <row r="156" spans="1:6" ht="15.75" customHeight="1">
      <c r="A156" s="122"/>
      <c r="B156" s="318"/>
      <c r="C156" s="561" t="s">
        <v>303</v>
      </c>
      <c r="D156" s="562">
        <f>+D141+D147+D154</f>
        <v>16</v>
      </c>
      <c r="E156" s="563"/>
      <c r="F156" s="251"/>
    </row>
    <row r="157" spans="1:6" ht="18" customHeight="1" thickBot="1">
      <c r="A157" s="122"/>
      <c r="B157" s="319"/>
      <c r="C157" s="564" t="s">
        <v>304</v>
      </c>
      <c r="D157" s="565">
        <f>+D142+D148+D155</f>
        <v>0</v>
      </c>
      <c r="E157" s="566"/>
      <c r="F157" s="251"/>
    </row>
    <row r="158" spans="1:6" ht="21" customHeight="1" thickBot="1">
      <c r="A158" s="126"/>
      <c r="B158" s="320"/>
      <c r="C158" s="64"/>
      <c r="D158" s="64"/>
      <c r="E158" s="64"/>
      <c r="F158" s="127"/>
    </row>
    <row r="159" spans="1:6" ht="21" customHeight="1">
      <c r="E159" s="25"/>
      <c r="F159" s="67"/>
    </row>
    <row r="160" spans="1:6" ht="21" customHeight="1">
      <c r="C160" s="252"/>
      <c r="D160" s="253"/>
      <c r="E160" s="25"/>
      <c r="F160" s="67"/>
    </row>
    <row r="161" spans="3:9" ht="21" customHeight="1">
      <c r="C161" s="252"/>
      <c r="D161" s="253"/>
      <c r="E161" s="25"/>
      <c r="F161" s="67"/>
    </row>
    <row r="162" spans="3:9" ht="21" customHeight="1">
      <c r="E162" s="25"/>
      <c r="F162" s="68"/>
    </row>
    <row r="163" spans="3:9" ht="21" customHeight="1">
      <c r="E163" s="25"/>
      <c r="F163" s="68"/>
      <c r="H163" s="215"/>
      <c r="I163" s="151"/>
    </row>
    <row r="164" spans="3:9" ht="21" customHeight="1"/>
    <row r="165" spans="3:9" ht="18">
      <c r="C165" s="143" t="s">
        <v>408</v>
      </c>
      <c r="D165" s="25">
        <f>+D156+D131+D100+D83+D64+D21</f>
        <v>83</v>
      </c>
    </row>
    <row r="166" spans="3:9" ht="21" customHeight="1">
      <c r="C166" s="143" t="s">
        <v>409</v>
      </c>
      <c r="D166" s="25">
        <f>+D157+D132+D101+D84+D65+D22</f>
        <v>0</v>
      </c>
    </row>
    <row r="167" spans="3:9" ht="21" customHeight="1">
      <c r="C167" s="150"/>
      <c r="D167" s="338"/>
    </row>
    <row r="168" spans="3:9" ht="21" customHeight="1">
      <c r="C168" s="150" t="str">
        <f>"Elective Credits earned in "&amp;D168&amp;" out of 6 Concept areas."</f>
        <v>Elective Credits earned in 0 out of 6 Concept areas.</v>
      </c>
      <c r="D168" s="338">
        <f>COUNTIF(D169:D174,"&gt;0")</f>
        <v>0</v>
      </c>
    </row>
    <row r="169" spans="3:9" ht="21" customHeight="1">
      <c r="C169" s="65" t="s">
        <v>410</v>
      </c>
      <c r="D169" s="25">
        <f>+D22</f>
        <v>0</v>
      </c>
    </row>
    <row r="170" spans="3:9" ht="21" customHeight="1">
      <c r="C170" s="65" t="s">
        <v>411</v>
      </c>
      <c r="D170" s="25">
        <f>+D65</f>
        <v>0</v>
      </c>
    </row>
    <row r="171" spans="3:9" ht="21" customHeight="1">
      <c r="C171" s="65" t="s">
        <v>412</v>
      </c>
      <c r="D171" s="25">
        <f>+D84</f>
        <v>0</v>
      </c>
    </row>
    <row r="172" spans="3:9" ht="21" customHeight="1">
      <c r="C172" s="65" t="s">
        <v>413</v>
      </c>
      <c r="D172" s="25">
        <f>+D101</f>
        <v>0</v>
      </c>
    </row>
    <row r="173" spans="3:9" ht="21" customHeight="1">
      <c r="C173" s="65" t="s">
        <v>415</v>
      </c>
      <c r="D173" s="25">
        <f>+D132</f>
        <v>0</v>
      </c>
    </row>
    <row r="174" spans="3:9" ht="21" customHeight="1">
      <c r="C174" s="65" t="s">
        <v>414</v>
      </c>
      <c r="D174" s="25">
        <f>+D157</f>
        <v>0</v>
      </c>
    </row>
    <row r="175" spans="3:9" ht="21" customHeight="1">
      <c r="D175" s="339">
        <f>SUM(D169:D174)</f>
        <v>0</v>
      </c>
    </row>
    <row r="176" spans="3:9" ht="18" customHeight="1">
      <c r="D176" s="25"/>
    </row>
    <row r="177" spans="4:4" ht="31.5" customHeight="1">
      <c r="D177" s="25"/>
    </row>
    <row r="178" spans="4:4" ht="41.25" customHeight="1">
      <c r="D178" s="25"/>
    </row>
    <row r="179" spans="4:4">
      <c r="D179" s="25"/>
    </row>
    <row r="180" spans="4:4" ht="25.5" customHeight="1">
      <c r="D180" s="25"/>
    </row>
    <row r="181" spans="4:4" ht="25.5" customHeight="1">
      <c r="D181" s="25"/>
    </row>
    <row r="182" spans="4:4" ht="25.5" customHeight="1">
      <c r="D182" s="25"/>
    </row>
    <row r="183" spans="4:4" ht="25.5" customHeight="1"/>
    <row r="184" spans="4:4" ht="25.5" customHeight="1"/>
    <row r="185" spans="4:4" ht="33" customHeight="1"/>
    <row r="186" spans="4:4" ht="21" customHeight="1"/>
    <row r="187" spans="4:4" ht="21" customHeight="1"/>
    <row r="188" spans="4:4" ht="21" customHeight="1"/>
    <row r="189" spans="4:4" ht="21" customHeight="1"/>
    <row r="190" spans="4:4" ht="54.75" customHeight="1"/>
    <row r="191" spans="4:4" ht="26.25" customHeight="1"/>
    <row r="192" spans="4:4" ht="26.25" customHeight="1"/>
    <row r="193" ht="26.25" customHeight="1"/>
    <row r="194" ht="26.25" customHeight="1"/>
    <row r="195" ht="26.25" customHeight="1"/>
    <row r="196" ht="21" customHeight="1"/>
    <row r="197" ht="21" customHeight="1"/>
    <row r="198" ht="21" customHeight="1"/>
    <row r="199" ht="21" customHeight="1"/>
    <row r="200" ht="21" customHeight="1"/>
    <row r="202" ht="36" customHeight="1"/>
    <row r="203" ht="36" customHeight="1"/>
    <row r="204" ht="36" customHeight="1"/>
    <row r="205" ht="36" customHeight="1"/>
    <row r="206" ht="36" customHeight="1"/>
    <row r="208" ht="21" customHeight="1"/>
    <row r="209" ht="21" customHeight="1"/>
    <row r="210" ht="21" customHeight="1"/>
    <row r="211" ht="21" customHeight="1"/>
    <row r="212" ht="33" customHeight="1"/>
    <row r="213" ht="30" customHeight="1"/>
    <row r="214" ht="32.25" customHeight="1"/>
    <row r="215" ht="32.25" customHeight="1"/>
    <row r="216" ht="30.75" customHeight="1"/>
    <row r="217" ht="21" customHeight="1"/>
    <row r="218" ht="21" customHeight="1"/>
    <row r="219" ht="21" customHeight="1"/>
    <row r="220" ht="21" customHeight="1"/>
    <row r="223" ht="21" customHeight="1"/>
    <row r="224" ht="21" customHeight="1"/>
    <row r="225" ht="21" customHeight="1"/>
    <row r="226" ht="24" customHeight="1"/>
    <row r="227" ht="30.75" customHeight="1"/>
    <row r="228" ht="25.5" customHeight="1"/>
    <row r="229" ht="21" customHeight="1"/>
    <row r="230" ht="21" customHeight="1"/>
    <row r="231" ht="21" customHeight="1"/>
    <row r="232" ht="21" customHeight="1"/>
    <row r="233" ht="18" customHeight="1"/>
    <row r="234" ht="30" customHeight="1"/>
    <row r="235" ht="41.25" customHeight="1"/>
    <row r="236" ht="25.5"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21" customHeight="1"/>
    <row r="248" ht="21" customHeight="1"/>
    <row r="249" ht="21" customHeight="1"/>
    <row r="250" ht="21" customHeight="1"/>
    <row r="251" ht="18" customHeight="1"/>
    <row r="252" ht="29.25" customHeight="1"/>
    <row r="253" ht="30" customHeight="1"/>
    <row r="254" ht="21.75" customHeight="1"/>
    <row r="255" ht="27.75" customHeight="1"/>
    <row r="256" ht="32.25" customHeight="1"/>
    <row r="257" ht="30.75" customHeight="1"/>
    <row r="260" ht="29.25" customHeight="1"/>
    <row r="261" ht="29.25" customHeight="1"/>
    <row r="262" ht="21" customHeight="1"/>
    <row r="263" ht="21" customHeight="1"/>
    <row r="264" ht="21" customHeight="1"/>
    <row r="265" ht="21" customHeight="1"/>
    <row r="266" ht="21" customHeight="1"/>
    <row r="267" ht="18" customHeight="1"/>
    <row r="268" ht="31.5" customHeight="1"/>
    <row r="269" ht="31.5" customHeight="1"/>
    <row r="270" ht="31.5" customHeight="1"/>
    <row r="271" ht="42" customHeight="1"/>
    <row r="272" ht="31.5" customHeight="1"/>
    <row r="273" ht="42.75" customHeight="1"/>
    <row r="274" ht="43.5" customHeight="1"/>
    <row r="275" ht="21" customHeight="1"/>
    <row r="276" ht="21" customHeight="1"/>
    <row r="277" ht="21" customHeight="1"/>
    <row r="278" ht="21" customHeight="1"/>
    <row r="279" ht="18" customHeight="1"/>
    <row r="280" ht="35.25" customHeight="1"/>
    <row r="281" ht="41.25" customHeight="1"/>
    <row r="282" ht="32.25" customHeight="1"/>
    <row r="283" ht="29.25" customHeight="1"/>
    <row r="284" ht="29.25" customHeight="1"/>
    <row r="285" ht="29.25" customHeight="1"/>
    <row r="286" ht="41.25" customHeight="1"/>
    <row r="287" ht="21" customHeight="1"/>
    <row r="288" ht="21" customHeight="1"/>
    <row r="289" ht="21" customHeight="1"/>
    <row r="290" ht="21" customHeight="1"/>
    <row r="291" ht="46.5" customHeight="1"/>
    <row r="292" ht="33.75" customHeight="1"/>
    <row r="293" ht="33.75" customHeight="1"/>
    <row r="294" ht="21" customHeight="1"/>
    <row r="295" ht="21" customHeight="1"/>
    <row r="296" ht="21" customHeight="1"/>
    <row r="297" ht="21" customHeight="1"/>
    <row r="300" ht="21" customHeight="1"/>
    <row r="301" ht="21" customHeight="1"/>
    <row r="302" ht="21" customHeight="1"/>
    <row r="303" ht="21" customHeight="1"/>
    <row r="304" ht="21" customHeight="1"/>
    <row r="305" ht="21" customHeight="1"/>
    <row r="306" ht="21" customHeight="1"/>
    <row r="307" ht="33.75" customHeight="1"/>
    <row r="308" ht="30" customHeight="1"/>
    <row r="309" ht="30" customHeight="1"/>
    <row r="310" ht="24.75" customHeight="1"/>
    <row r="311" ht="24.75" customHeight="1"/>
    <row r="312" ht="30" customHeight="1"/>
    <row r="313" ht="30" customHeight="1"/>
    <row r="314" ht="30" customHeight="1"/>
    <row r="315" ht="21" customHeight="1"/>
    <row r="316" ht="21" customHeight="1"/>
    <row r="317" ht="21" customHeight="1"/>
    <row r="318" ht="21" customHeight="1"/>
    <row r="319" ht="21" customHeight="1"/>
    <row r="320" ht="34.5" customHeight="1"/>
    <row r="321" ht="39.75" customHeight="1"/>
    <row r="322" ht="39.75" customHeight="1"/>
    <row r="323" ht="39.75" customHeight="1"/>
    <row r="324" ht="39.75" customHeight="1"/>
    <row r="325" ht="21" customHeight="1"/>
    <row r="326" ht="21" customHeight="1"/>
    <row r="327" ht="21" customHeight="1"/>
    <row r="328" ht="21" customHeight="1"/>
    <row r="329" ht="31.5" customHeight="1"/>
    <row r="330" ht="22.5" customHeight="1"/>
    <row r="331" ht="22.5" customHeight="1"/>
    <row r="332" ht="24" customHeight="1"/>
    <row r="333" ht="24" customHeight="1"/>
    <row r="334" ht="21" customHeight="1"/>
    <row r="335" ht="21" customHeight="1"/>
    <row r="336" ht="21" customHeight="1"/>
    <row r="337" ht="21" customHeight="1"/>
    <row r="338" ht="20.25" customHeight="1"/>
    <row r="339" ht="20.25" customHeight="1"/>
    <row r="346" ht="18" customHeight="1"/>
    <row r="347" ht="18" customHeight="1"/>
    <row r="349" ht="21" customHeight="1"/>
  </sheetData>
  <mergeCells count="33">
    <mergeCell ref="B4:D4"/>
    <mergeCell ref="B17:B20"/>
    <mergeCell ref="B24:D24"/>
    <mergeCell ref="B7:B12"/>
    <mergeCell ref="B13:B16"/>
    <mergeCell ref="B5:E5"/>
    <mergeCell ref="B1:E1"/>
    <mergeCell ref="B93:B99"/>
    <mergeCell ref="B149:B155"/>
    <mergeCell ref="B103:D103"/>
    <mergeCell ref="B104:D104"/>
    <mergeCell ref="B106:B110"/>
    <mergeCell ref="B111:B122"/>
    <mergeCell ref="B123:B130"/>
    <mergeCell ref="B134:D134"/>
    <mergeCell ref="B135:D135"/>
    <mergeCell ref="B137:B142"/>
    <mergeCell ref="B143:B148"/>
    <mergeCell ref="B25:D25"/>
    <mergeCell ref="B77:B82"/>
    <mergeCell ref="B86:D86"/>
    <mergeCell ref="B87:D87"/>
    <mergeCell ref="B89:B92"/>
    <mergeCell ref="B27:B34"/>
    <mergeCell ref="B54:B63"/>
    <mergeCell ref="B67:D67"/>
    <mergeCell ref="B68:D68"/>
    <mergeCell ref="B70:B76"/>
    <mergeCell ref="B35:B38"/>
    <mergeCell ref="B39:B42"/>
    <mergeCell ref="C39:E39"/>
    <mergeCell ref="B43:B49"/>
    <mergeCell ref="B50:B53"/>
  </mergeCells>
  <dataValidations count="1">
    <dataValidation allowBlank="1" sqref="C8:C10" xr:uid="{00000000-0002-0000-0400-000000000000}"/>
  </dataValidations>
  <pageMargins left="0.7" right="0.7" top="0.5" bottom="0.75" header="0.05" footer="0.3"/>
  <pageSetup scale="60" fitToHeight="0" orientation="portrait" r:id="rId1"/>
  <headerFooter>
    <oddHeader>&amp;L&amp;G</oddHeader>
    <oddFooter>&amp;LSource: NCQA Standards V2 9/30/2017
Tool updated by Qualis Health, Dec 21, 2017&amp;CNOTE: The score you obtain using this tool does 
 Not guarantee receipt of that same score from NCQA&amp;RPage &amp;P of &amp;N -
 &amp;D &amp;T</oddFooter>
  </headerFooter>
  <rowBreaks count="3" manualBreakCount="3">
    <brk id="23" max="16383" man="1"/>
    <brk id="66" max="16383" man="1"/>
    <brk id="102"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tint="4.9989318521683403E-2"/>
    <pageSetUpPr fitToPage="1"/>
  </sheetPr>
  <dimension ref="A1:J392"/>
  <sheetViews>
    <sheetView showGridLines="0" topLeftCell="A183" zoomScaleNormal="100" zoomScalePageLayoutView="80" workbookViewId="0">
      <selection activeCell="C189" sqref="C189"/>
    </sheetView>
  </sheetViews>
  <sheetFormatPr defaultColWidth="9.140625" defaultRowHeight="12.75"/>
  <cols>
    <col min="1" max="1" width="4" customWidth="1"/>
    <col min="2" max="2" width="20.7109375" style="135" customWidth="1"/>
    <col min="3" max="3" width="99" customWidth="1"/>
    <col min="4" max="4" width="17.140625" customWidth="1"/>
    <col min="5" max="5" width="12" customWidth="1"/>
    <col min="6" max="6" width="11.140625" customWidth="1"/>
    <col min="7" max="7" width="3.5703125" customWidth="1"/>
  </cols>
  <sheetData>
    <row r="1" spans="1:9" ht="93.75" customHeight="1" thickBot="1">
      <c r="A1" s="1"/>
      <c r="B1" s="850" t="s">
        <v>231</v>
      </c>
      <c r="C1" s="850"/>
      <c r="D1" s="850"/>
      <c r="E1" s="850"/>
      <c r="F1" s="850"/>
      <c r="H1" s="25"/>
    </row>
    <row r="2" spans="1:9" ht="48" customHeight="1" thickBot="1">
      <c r="A2" s="1"/>
      <c r="B2" s="859" t="str">
        <f>+'Summary Score Recap'!C2</f>
        <v>Score Results = Not Passing at this Time</v>
      </c>
      <c r="C2" s="860"/>
      <c r="D2" s="860"/>
      <c r="E2" s="860"/>
      <c r="F2" s="861"/>
      <c r="H2" s="25"/>
    </row>
    <row r="3" spans="1:9" ht="20.25" customHeight="1" thickBot="1">
      <c r="A3" s="1"/>
      <c r="B3" s="862" t="str">
        <f>+'Summary Score Recap'!C3</f>
        <v>Core Not Passed - Passed 0 Concept Areas, only 6 Concept areas and 40 credits remaining.</v>
      </c>
      <c r="C3" s="863"/>
      <c r="D3" s="863"/>
      <c r="E3" s="863"/>
      <c r="F3" s="864"/>
      <c r="H3" s="25"/>
    </row>
    <row r="4" spans="1:9" ht="18.75" customHeight="1" thickBot="1">
      <c r="A4" s="1"/>
      <c r="B4" s="862" t="str">
        <f>+'Summary Score Recap'!C4</f>
        <v xml:space="preserve">Elective Not Passed - Completed 0 Elective credits in 0 Concept areas </v>
      </c>
      <c r="C4" s="863"/>
      <c r="D4" s="863"/>
      <c r="E4" s="863"/>
      <c r="F4" s="864"/>
      <c r="H4" s="25"/>
    </row>
    <row r="5" spans="1:9" ht="12" customHeight="1" thickBot="1">
      <c r="A5" s="16" t="s">
        <v>845</v>
      </c>
      <c r="B5" s="254"/>
      <c r="C5" s="255"/>
      <c r="D5" s="255"/>
      <c r="E5" s="244"/>
      <c r="F5" s="244"/>
      <c r="G5" s="242"/>
      <c r="H5" s="239"/>
    </row>
    <row r="6" spans="1:9" ht="24.75" customHeight="1" thickBot="1">
      <c r="A6" s="79"/>
      <c r="B6" s="723" t="s">
        <v>35</v>
      </c>
      <c r="C6" s="723"/>
      <c r="D6" s="723"/>
      <c r="E6" s="723"/>
      <c r="F6" s="723"/>
      <c r="G6" s="80"/>
      <c r="H6" s="25"/>
    </row>
    <row r="7" spans="1:9" ht="48" customHeight="1" thickBot="1">
      <c r="A7" s="81"/>
      <c r="B7" s="837" t="s">
        <v>28</v>
      </c>
      <c r="C7" s="838"/>
      <c r="D7" s="838"/>
      <c r="E7" s="838"/>
      <c r="F7" s="839"/>
      <c r="G7" s="57"/>
      <c r="H7" s="25"/>
    </row>
    <row r="8" spans="1:9" ht="30.75" thickBot="1">
      <c r="A8" s="58"/>
      <c r="B8" s="567" t="s">
        <v>11</v>
      </c>
      <c r="C8" s="497" t="s">
        <v>12</v>
      </c>
      <c r="D8" s="498" t="s">
        <v>13</v>
      </c>
      <c r="E8" s="498" t="s">
        <v>292</v>
      </c>
      <c r="F8" s="499" t="s">
        <v>424</v>
      </c>
      <c r="G8" s="57"/>
      <c r="H8" s="25"/>
    </row>
    <row r="9" spans="1:9" ht="51.75" customHeight="1">
      <c r="A9" s="58"/>
      <c r="B9" s="853" t="s">
        <v>809</v>
      </c>
      <c r="C9" s="407" t="s">
        <v>31</v>
      </c>
      <c r="D9" s="27"/>
      <c r="E9" s="27"/>
      <c r="F9" s="83"/>
      <c r="G9" s="57"/>
      <c r="H9" s="25"/>
      <c r="I9" s="25"/>
    </row>
    <row r="10" spans="1:9" ht="12.75" customHeight="1">
      <c r="A10" s="58"/>
      <c r="B10" s="854"/>
      <c r="C10" s="366" t="s">
        <v>707</v>
      </c>
      <c r="D10" s="408" t="str">
        <f>IF('Action Plan'!K6&lt;&gt;"", 'Action Plan'!K6, "-")</f>
        <v>-</v>
      </c>
      <c r="E10" s="408" t="str">
        <f>IF(D10="yes",1,"-")</f>
        <v>-</v>
      </c>
      <c r="F10" s="513"/>
      <c r="G10" s="57"/>
      <c r="H10" s="25"/>
      <c r="I10" s="25"/>
    </row>
    <row r="11" spans="1:9" ht="12.75" customHeight="1">
      <c r="A11" s="58"/>
      <c r="B11" s="854"/>
      <c r="C11" s="366" t="s">
        <v>708</v>
      </c>
      <c r="D11" s="408" t="str">
        <f>IF('Action Plan'!K7&lt;&gt;"", 'Action Plan'!K7, "-")</f>
        <v>-</v>
      </c>
      <c r="E11" s="408" t="str">
        <f>IF(D11="yes",1,"-")</f>
        <v>-</v>
      </c>
      <c r="F11" s="513"/>
      <c r="G11" s="57"/>
      <c r="H11" s="25"/>
      <c r="I11" s="25"/>
    </row>
    <row r="12" spans="1:9" ht="12.75" customHeight="1">
      <c r="A12" s="58"/>
      <c r="B12" s="854"/>
      <c r="C12" s="366" t="s">
        <v>763</v>
      </c>
      <c r="D12" s="408" t="str">
        <f>IF('Action Plan'!K8&lt;&gt;"", 'Action Plan'!K8, "-")</f>
        <v>-</v>
      </c>
      <c r="E12" s="408"/>
      <c r="F12" s="513" t="str">
        <f>IF(D12="yes",1,"-")</f>
        <v>-</v>
      </c>
      <c r="G12" s="57"/>
      <c r="H12" s="25"/>
      <c r="I12" s="25"/>
    </row>
    <row r="13" spans="1:9" ht="12.75" customHeight="1">
      <c r="A13" s="58"/>
      <c r="B13" s="854"/>
      <c r="C13" s="366" t="s">
        <v>764</v>
      </c>
      <c r="D13" s="408" t="str">
        <f>IF('Action Plan'!K9&lt;&gt;"", 'Action Plan'!K9, "-")</f>
        <v>-</v>
      </c>
      <c r="E13" s="408"/>
      <c r="F13" s="513" t="str">
        <f>IF(D13="yes",2,"-")</f>
        <v>-</v>
      </c>
      <c r="G13" s="57"/>
      <c r="H13" s="25"/>
      <c r="I13" s="25"/>
    </row>
    <row r="14" spans="1:9" ht="15">
      <c r="A14" s="58"/>
      <c r="B14" s="854"/>
      <c r="C14" s="366" t="s">
        <v>857</v>
      </c>
      <c r="D14" s="408" t="str">
        <f>IF('Action Plan'!K10&lt;&gt;"", 'Action Plan'!K10, "-")</f>
        <v>-</v>
      </c>
      <c r="E14" s="408"/>
      <c r="F14" s="513" t="str">
        <f>IF(D14="yes",2,"-")</f>
        <v>-</v>
      </c>
      <c r="G14" s="57"/>
      <c r="H14" s="25"/>
      <c r="I14" s="25"/>
    </row>
    <row r="15" spans="1:9" ht="14.25">
      <c r="A15" s="58"/>
      <c r="B15" s="854"/>
      <c r="C15" s="410" t="s">
        <v>232</v>
      </c>
      <c r="D15" s="411"/>
      <c r="E15" s="411">
        <v>2</v>
      </c>
      <c r="F15" s="412">
        <v>5</v>
      </c>
      <c r="G15" s="57"/>
      <c r="H15" s="25"/>
      <c r="I15" s="25"/>
    </row>
    <row r="16" spans="1:9" ht="15">
      <c r="A16" s="58"/>
      <c r="B16" s="855"/>
      <c r="C16" s="413" t="s">
        <v>233</v>
      </c>
      <c r="D16" s="414"/>
      <c r="E16" s="414">
        <f>SUM(E10:E14)</f>
        <v>0</v>
      </c>
      <c r="F16" s="415">
        <f>SUM(F10:F14)</f>
        <v>0</v>
      </c>
      <c r="G16" s="57"/>
      <c r="H16" s="25"/>
      <c r="I16" s="25"/>
    </row>
    <row r="17" spans="1:9" ht="25.5" customHeight="1">
      <c r="A17" s="58"/>
      <c r="B17" s="856" t="s">
        <v>810</v>
      </c>
      <c r="C17" s="407" t="s">
        <v>841</v>
      </c>
      <c r="D17" s="416"/>
      <c r="E17" s="416"/>
      <c r="F17" s="417"/>
      <c r="G17" s="57"/>
      <c r="H17" s="25"/>
      <c r="I17" s="25"/>
    </row>
    <row r="18" spans="1:9" ht="12.75" customHeight="1">
      <c r="A18" s="58"/>
      <c r="B18" s="857"/>
      <c r="C18" s="375" t="s">
        <v>709</v>
      </c>
      <c r="D18" s="408" t="str">
        <f>IF('Action Plan'!K11&lt;&gt;"", 'Action Plan'!K11, "-")</f>
        <v>-</v>
      </c>
      <c r="E18" s="408" t="str">
        <f>IF(D18="yes",1,"-")</f>
        <v>-</v>
      </c>
      <c r="F18" s="568"/>
      <c r="G18" s="57"/>
      <c r="H18" s="25"/>
      <c r="I18" s="25"/>
    </row>
    <row r="19" spans="1:9" ht="12.75" customHeight="1">
      <c r="A19" s="58"/>
      <c r="B19" s="857"/>
      <c r="C19" s="382" t="s">
        <v>710</v>
      </c>
      <c r="D19" s="408" t="str">
        <f>IF('Action Plan'!K12&lt;&gt;"", 'Action Plan'!K12, "-")</f>
        <v>-</v>
      </c>
      <c r="E19" s="408" t="str">
        <f>IF(D19="yes",1,"-")</f>
        <v>-</v>
      </c>
      <c r="F19" s="568"/>
      <c r="G19" s="57"/>
      <c r="H19" s="25"/>
      <c r="I19" s="25"/>
    </row>
    <row r="20" spans="1:9" ht="12.75" customHeight="1">
      <c r="A20" s="58"/>
      <c r="B20" s="857"/>
      <c r="C20" s="382" t="s">
        <v>765</v>
      </c>
      <c r="D20" s="408" t="str">
        <f>IF('Action Plan'!K13&lt;&gt;"", 'Action Plan'!K13, "-")</f>
        <v>-</v>
      </c>
      <c r="E20" s="408"/>
      <c r="F20" s="513" t="str">
        <f>IF(D20="yes",2,"-")</f>
        <v>-</v>
      </c>
      <c r="G20" s="57"/>
      <c r="H20" s="25"/>
      <c r="I20" s="25"/>
    </row>
    <row r="21" spans="1:9" ht="12.75" customHeight="1">
      <c r="A21" s="58"/>
      <c r="B21" s="857"/>
      <c r="C21" s="418" t="s">
        <v>234</v>
      </c>
      <c r="D21" s="419"/>
      <c r="E21" s="419">
        <v>2</v>
      </c>
      <c r="F21" s="420">
        <v>2</v>
      </c>
      <c r="G21" s="57"/>
      <c r="H21" s="25"/>
      <c r="I21" s="25"/>
    </row>
    <row r="22" spans="1:9" ht="15">
      <c r="A22" s="58"/>
      <c r="B22" s="858"/>
      <c r="C22" s="413" t="s">
        <v>252</v>
      </c>
      <c r="D22" s="414"/>
      <c r="E22" s="414">
        <f>SUM(E18:E20)</f>
        <v>0</v>
      </c>
      <c r="F22" s="415">
        <f>SUM(F18:F20)</f>
        <v>0</v>
      </c>
      <c r="G22" s="57"/>
      <c r="H22" s="25"/>
      <c r="I22" s="25"/>
    </row>
    <row r="23" spans="1:9" ht="39" customHeight="1">
      <c r="A23" s="58"/>
      <c r="B23" s="831" t="s">
        <v>766</v>
      </c>
      <c r="C23" s="421" t="s">
        <v>842</v>
      </c>
      <c r="D23" s="422"/>
      <c r="E23" s="422"/>
      <c r="F23" s="423"/>
      <c r="G23" s="57"/>
      <c r="H23" s="25"/>
      <c r="I23" s="25"/>
    </row>
    <row r="24" spans="1:9" ht="15">
      <c r="A24" s="58"/>
      <c r="B24" s="832"/>
      <c r="C24" s="382" t="s">
        <v>711</v>
      </c>
      <c r="D24" s="408" t="str">
        <f>IF('Action Plan'!K14&lt;&gt;"", 'Action Plan'!K14, "-")</f>
        <v>-</v>
      </c>
      <c r="E24" s="408" t="str">
        <f>IF(D24="yes",1,"-")</f>
        <v>-</v>
      </c>
      <c r="F24" s="513" t="s">
        <v>290</v>
      </c>
      <c r="G24" s="57"/>
      <c r="H24" s="25"/>
      <c r="I24" s="25"/>
    </row>
    <row r="25" spans="1:9" ht="14.25">
      <c r="A25" s="58"/>
      <c r="B25" s="832"/>
      <c r="C25" s="418" t="s">
        <v>235</v>
      </c>
      <c r="D25" s="419"/>
      <c r="E25" s="419">
        <v>1</v>
      </c>
      <c r="F25" s="420">
        <v>0</v>
      </c>
      <c r="G25" s="57"/>
      <c r="H25" s="25"/>
    </row>
    <row r="26" spans="1:9" ht="18.75" customHeight="1" thickBot="1">
      <c r="A26" s="58"/>
      <c r="B26" s="833"/>
      <c r="C26" s="424" t="s">
        <v>253</v>
      </c>
      <c r="D26" s="425"/>
      <c r="E26" s="425">
        <f>SUM(E24)</f>
        <v>0</v>
      </c>
      <c r="F26" s="426">
        <f>SUM(F24)</f>
        <v>0</v>
      </c>
      <c r="G26" s="57"/>
      <c r="H26" s="25"/>
    </row>
    <row r="27" spans="1:9" ht="15.75" customHeight="1">
      <c r="A27" s="58"/>
      <c r="B27" s="294"/>
      <c r="C27" s="569" t="s">
        <v>294</v>
      </c>
      <c r="D27" s="570"/>
      <c r="E27" s="570">
        <f>+E25+E21+E15</f>
        <v>5</v>
      </c>
      <c r="F27" s="571">
        <f>+F25+F21+F15</f>
        <v>7</v>
      </c>
      <c r="G27" s="57"/>
      <c r="H27" s="25"/>
    </row>
    <row r="28" spans="1:9" ht="18" customHeight="1" thickBot="1">
      <c r="A28" s="58"/>
      <c r="B28" s="86"/>
      <c r="C28" s="493" t="s">
        <v>293</v>
      </c>
      <c r="D28" s="144" t="str">
        <f>IF(E28=E27,"Core Pass","")</f>
        <v/>
      </c>
      <c r="E28" s="572">
        <f>+E26+E22+E16</f>
        <v>0</v>
      </c>
      <c r="F28" s="573">
        <f>+F26+F22+F16</f>
        <v>0</v>
      </c>
      <c r="G28" s="84"/>
      <c r="H28" s="25"/>
    </row>
    <row r="29" spans="1:9" ht="18" customHeight="1" thickBot="1">
      <c r="A29" s="77"/>
      <c r="B29" s="48"/>
      <c r="C29" s="82"/>
      <c r="D29" s="48"/>
      <c r="E29" s="85"/>
      <c r="F29" s="85"/>
      <c r="G29" s="78"/>
      <c r="H29" s="25"/>
    </row>
    <row r="30" spans="1:9" ht="30" customHeight="1" thickBot="1">
      <c r="A30" s="59"/>
      <c r="B30" s="726" t="s">
        <v>36</v>
      </c>
      <c r="C30" s="726"/>
      <c r="D30" s="726"/>
      <c r="E30" s="726"/>
      <c r="F30" s="726"/>
      <c r="G30" s="60"/>
      <c r="H30" s="25"/>
    </row>
    <row r="31" spans="1:9" ht="41.25" customHeight="1" thickBot="1">
      <c r="A31" s="59"/>
      <c r="B31" s="728" t="s">
        <v>472</v>
      </c>
      <c r="C31" s="729"/>
      <c r="D31" s="729"/>
      <c r="E31" s="729"/>
      <c r="F31" s="87"/>
      <c r="G31" s="60"/>
      <c r="H31" s="25"/>
    </row>
    <row r="32" spans="1:9" ht="28.5" customHeight="1" thickBot="1">
      <c r="A32" s="59"/>
      <c r="B32" s="574" t="s">
        <v>11</v>
      </c>
      <c r="C32" s="433" t="s">
        <v>12</v>
      </c>
      <c r="D32" s="434" t="s">
        <v>13</v>
      </c>
      <c r="E32" s="433" t="s">
        <v>292</v>
      </c>
      <c r="F32" s="575" t="s">
        <v>424</v>
      </c>
      <c r="G32" s="60"/>
      <c r="H32" s="25"/>
    </row>
    <row r="33" spans="1:8" ht="45">
      <c r="A33" s="59"/>
      <c r="B33" s="851" t="s">
        <v>838</v>
      </c>
      <c r="C33" s="520" t="s">
        <v>843</v>
      </c>
      <c r="D33" s="521"/>
      <c r="E33" s="521"/>
      <c r="F33" s="438"/>
      <c r="G33" s="60"/>
      <c r="H33" s="25"/>
    </row>
    <row r="34" spans="1:8" ht="15">
      <c r="A34" s="59"/>
      <c r="B34" s="852"/>
      <c r="C34" s="382" t="s">
        <v>715</v>
      </c>
      <c r="D34" s="408" t="str">
        <f>IF('Action Plan'!K15&lt;&gt;"", 'Action Plan'!K15, "-")</f>
        <v>-</v>
      </c>
      <c r="E34" s="408" t="str">
        <f t="shared" ref="E34:E36" si="0">IF(D34="yes",1,"-")</f>
        <v>-</v>
      </c>
      <c r="F34" s="513"/>
      <c r="G34" s="60"/>
      <c r="H34" s="25"/>
    </row>
    <row r="35" spans="1:8" ht="15">
      <c r="A35" s="59"/>
      <c r="B35" s="852"/>
      <c r="C35" s="382" t="s">
        <v>716</v>
      </c>
      <c r="D35" s="408" t="str">
        <f>IF('Action Plan'!K16&lt;&gt;"", 'Action Plan'!K16, "-")</f>
        <v>-</v>
      </c>
      <c r="E35" s="408" t="str">
        <f t="shared" si="0"/>
        <v>-</v>
      </c>
      <c r="F35" s="513"/>
      <c r="G35" s="60"/>
      <c r="H35" s="25"/>
    </row>
    <row r="36" spans="1:8" ht="15">
      <c r="A36" s="59"/>
      <c r="B36" s="852"/>
      <c r="C36" s="382" t="s">
        <v>717</v>
      </c>
      <c r="D36" s="408" t="str">
        <f>IF('Action Plan'!K17&lt;&gt;"", 'Action Plan'!K17, "-")</f>
        <v>-</v>
      </c>
      <c r="E36" s="408" t="str">
        <f t="shared" si="0"/>
        <v>-</v>
      </c>
      <c r="F36" s="513"/>
      <c r="G36" s="60"/>
      <c r="H36" s="25"/>
    </row>
    <row r="37" spans="1:8" ht="15">
      <c r="A37" s="59"/>
      <c r="B37" s="852"/>
      <c r="C37" s="382" t="s">
        <v>859</v>
      </c>
      <c r="D37" s="408" t="str">
        <f>IF('Action Plan'!K18&lt;&gt;"", 'Action Plan'!K18, "-")</f>
        <v>-</v>
      </c>
      <c r="E37" s="408"/>
      <c r="F37" s="513" t="str">
        <f>IF(D37="yes",1,"-")</f>
        <v>-</v>
      </c>
      <c r="G37" s="60"/>
      <c r="H37" s="25"/>
    </row>
    <row r="38" spans="1:8" ht="15">
      <c r="A38" s="59"/>
      <c r="B38" s="852"/>
      <c r="C38" s="382" t="s">
        <v>767</v>
      </c>
      <c r="D38" s="408" t="str">
        <f>IF('Action Plan'!K19&lt;&gt;"", 'Action Plan'!K19, "-")</f>
        <v>-</v>
      </c>
      <c r="E38" s="408"/>
      <c r="F38" s="513" t="str">
        <f>IF(D38="yes",1,"-")</f>
        <v>-</v>
      </c>
      <c r="G38" s="60"/>
      <c r="H38" s="25"/>
    </row>
    <row r="39" spans="1:8" ht="15">
      <c r="A39" s="59"/>
      <c r="B39" s="852"/>
      <c r="C39" s="382" t="s">
        <v>768</v>
      </c>
      <c r="D39" s="408" t="str">
        <f>IF('Action Plan'!K20&lt;&gt;"", 'Action Plan'!K20, "-")</f>
        <v>-</v>
      </c>
      <c r="E39" s="408"/>
      <c r="F39" s="513" t="str">
        <f>IF(D39="yes",1,"-")</f>
        <v>-</v>
      </c>
      <c r="G39" s="60"/>
      <c r="H39" s="25"/>
    </row>
    <row r="40" spans="1:8" ht="15">
      <c r="A40" s="59"/>
      <c r="B40" s="852"/>
      <c r="C40" s="382" t="s">
        <v>769</v>
      </c>
      <c r="D40" s="408" t="str">
        <f>IF('Action Plan'!K21&lt;&gt;"", 'Action Plan'!K21, "-")</f>
        <v>-</v>
      </c>
      <c r="E40" s="408"/>
      <c r="F40" s="513" t="str">
        <f t="shared" ref="F40" si="1">IF(D40="yes",2,"-")</f>
        <v>-</v>
      </c>
      <c r="G40" s="60"/>
      <c r="H40" s="25"/>
    </row>
    <row r="41" spans="1:8" ht="15">
      <c r="A41" s="59"/>
      <c r="B41" s="852"/>
      <c r="C41" s="382" t="s">
        <v>770</v>
      </c>
      <c r="D41" s="408" t="str">
        <f>IF('Action Plan'!K22&lt;&gt;"", 'Action Plan'!K22, "-")</f>
        <v>-</v>
      </c>
      <c r="E41" s="408"/>
      <c r="F41" s="513" t="str">
        <f>IF(D41="yes",1,"-")</f>
        <v>-</v>
      </c>
      <c r="G41" s="60"/>
      <c r="H41" s="25"/>
    </row>
    <row r="42" spans="1:8" ht="14.25">
      <c r="A42" s="59"/>
      <c r="B42" s="852"/>
      <c r="C42" s="418" t="s">
        <v>236</v>
      </c>
      <c r="D42" s="440"/>
      <c r="E42" s="440">
        <v>3</v>
      </c>
      <c r="F42" s="441">
        <v>6</v>
      </c>
      <c r="G42" s="60"/>
      <c r="H42" s="25"/>
    </row>
    <row r="43" spans="1:8" ht="15">
      <c r="A43" s="59"/>
      <c r="B43" s="840"/>
      <c r="C43" s="413" t="s">
        <v>254</v>
      </c>
      <c r="D43" s="442"/>
      <c r="E43" s="442">
        <f>SUM(E33:E41)</f>
        <v>0</v>
      </c>
      <c r="F43" s="443">
        <f>SUM(F33:F41)</f>
        <v>0</v>
      </c>
      <c r="G43" s="60"/>
      <c r="H43" s="25"/>
    </row>
    <row r="44" spans="1:8" ht="44.25" customHeight="1">
      <c r="A44" s="59"/>
      <c r="B44" s="842" t="s">
        <v>812</v>
      </c>
      <c r="C44" s="444" t="s">
        <v>70</v>
      </c>
      <c r="D44" s="444"/>
      <c r="E44" s="444"/>
      <c r="F44" s="445"/>
      <c r="G44" s="60"/>
      <c r="H44" s="25"/>
    </row>
    <row r="45" spans="1:8" ht="15">
      <c r="A45" s="59"/>
      <c r="B45" s="842"/>
      <c r="C45" s="382" t="s">
        <v>718</v>
      </c>
      <c r="D45" s="408" t="str">
        <f>IF('Action Plan'!K23&lt;&gt;"", 'Action Plan'!K23, "-")</f>
        <v>-</v>
      </c>
      <c r="E45" s="408" t="str">
        <f t="shared" ref="E45:E46" si="2">IF(D45="yes",1,"-")</f>
        <v>-</v>
      </c>
      <c r="F45" s="576"/>
      <c r="G45" s="60"/>
      <c r="H45" s="25"/>
    </row>
    <row r="46" spans="1:8" ht="15">
      <c r="A46" s="59"/>
      <c r="B46" s="842"/>
      <c r="C46" s="382" t="s">
        <v>719</v>
      </c>
      <c r="D46" s="408" t="str">
        <f>IF('Action Plan'!K24&lt;&gt;"", 'Action Plan'!K24, "-")</f>
        <v>-</v>
      </c>
      <c r="E46" s="408" t="str">
        <f t="shared" si="2"/>
        <v>-</v>
      </c>
      <c r="F46" s="576"/>
      <c r="G46" s="60"/>
      <c r="H46" s="25"/>
    </row>
    <row r="47" spans="1:8" ht="15">
      <c r="A47" s="59"/>
      <c r="B47" s="842"/>
      <c r="C47" s="382" t="s">
        <v>869</v>
      </c>
      <c r="D47" s="408" t="str">
        <f>IF('Action Plan'!K25&lt;&gt;"", 'Action Plan'!K25, "-")</f>
        <v>-</v>
      </c>
      <c r="E47" s="408"/>
      <c r="F47" s="513" t="str">
        <f>IF(D47="yes",1,"-")</f>
        <v>-</v>
      </c>
      <c r="G47" s="60"/>
      <c r="H47" s="25"/>
    </row>
    <row r="48" spans="1:8" ht="14.25">
      <c r="A48" s="59"/>
      <c r="B48" s="842"/>
      <c r="C48" s="418" t="s">
        <v>237</v>
      </c>
      <c r="D48" s="440"/>
      <c r="E48" s="440">
        <v>2</v>
      </c>
      <c r="F48" s="441">
        <v>1</v>
      </c>
      <c r="G48" s="60"/>
      <c r="H48" s="25"/>
    </row>
    <row r="49" spans="1:8" ht="15">
      <c r="A49" s="59"/>
      <c r="B49" s="842"/>
      <c r="C49" s="413" t="s">
        <v>255</v>
      </c>
      <c r="D49" s="414"/>
      <c r="E49" s="414">
        <f>SUM(E45:E47)</f>
        <v>0</v>
      </c>
      <c r="F49" s="415">
        <f>SUM(F45:F47)</f>
        <v>0</v>
      </c>
      <c r="G49" s="60"/>
      <c r="H49" s="25"/>
    </row>
    <row r="50" spans="1:8" ht="34.5" customHeight="1">
      <c r="A50" s="59"/>
      <c r="B50" s="843" t="s">
        <v>813</v>
      </c>
      <c r="C50" s="744" t="s">
        <v>72</v>
      </c>
      <c r="D50" s="744"/>
      <c r="E50" s="744"/>
      <c r="F50" s="745"/>
      <c r="G50" s="60"/>
      <c r="H50" s="25"/>
    </row>
    <row r="51" spans="1:8" ht="15">
      <c r="A51" s="59"/>
      <c r="B51" s="843"/>
      <c r="C51" s="382" t="s">
        <v>720</v>
      </c>
      <c r="D51" s="408" t="str">
        <f>IF('Action Plan'!K26&lt;&gt;"", 'Action Plan'!K26, "-")</f>
        <v>-</v>
      </c>
      <c r="E51" s="408" t="str">
        <f t="shared" ref="E51" si="3">IF(D51="yes",1,"-")</f>
        <v>-</v>
      </c>
      <c r="F51" s="576"/>
      <c r="G51" s="60"/>
      <c r="H51" s="25"/>
    </row>
    <row r="52" spans="1:8" ht="15">
      <c r="A52" s="59"/>
      <c r="B52" s="843"/>
      <c r="C52" s="382" t="s">
        <v>811</v>
      </c>
      <c r="D52" s="408" t="str">
        <f>IF('Action Plan'!K27&lt;&gt;"", 'Action Plan'!K27, "-")</f>
        <v>-</v>
      </c>
      <c r="E52" s="408"/>
      <c r="F52" s="513" t="str">
        <f t="shared" ref="F52" si="4">IF(D52="yes",2,"-")</f>
        <v>-</v>
      </c>
      <c r="G52" s="60"/>
      <c r="H52" s="25"/>
    </row>
    <row r="53" spans="1:8" ht="14.25">
      <c r="A53" s="59"/>
      <c r="B53" s="843"/>
      <c r="C53" s="418" t="s">
        <v>238</v>
      </c>
      <c r="D53" s="440"/>
      <c r="E53" s="440">
        <v>1</v>
      </c>
      <c r="F53" s="441">
        <v>2</v>
      </c>
      <c r="G53" s="60"/>
      <c r="H53" s="25"/>
    </row>
    <row r="54" spans="1:8" ht="15">
      <c r="A54" s="59"/>
      <c r="B54" s="843"/>
      <c r="C54" s="413" t="s">
        <v>256</v>
      </c>
      <c r="D54" s="414"/>
      <c r="E54" s="414">
        <f>SUM(E51:E52)</f>
        <v>0</v>
      </c>
      <c r="F54" s="415">
        <f>SUM(F51:F52)</f>
        <v>0</v>
      </c>
      <c r="G54" s="60"/>
      <c r="H54" s="25"/>
    </row>
    <row r="55" spans="1:8" ht="45">
      <c r="A55" s="59"/>
      <c r="B55" s="846" t="s">
        <v>814</v>
      </c>
      <c r="C55" s="444" t="s">
        <v>76</v>
      </c>
      <c r="D55" s="444"/>
      <c r="E55" s="444"/>
      <c r="F55" s="445"/>
      <c r="G55" s="60"/>
      <c r="H55" s="25"/>
    </row>
    <row r="56" spans="1:8" ht="15">
      <c r="A56" s="59"/>
      <c r="B56" s="846"/>
      <c r="C56" s="382" t="s">
        <v>721</v>
      </c>
      <c r="D56" s="408" t="str">
        <f>IF('Action Plan'!K28&lt;&gt;"", 'Action Plan'!K28, "-")</f>
        <v>-</v>
      </c>
      <c r="E56" s="408" t="str">
        <f t="shared" ref="E56:E57" si="5">IF(D56="yes",1,"-")</f>
        <v>-</v>
      </c>
      <c r="F56" s="513"/>
      <c r="G56" s="60"/>
      <c r="H56" s="25"/>
    </row>
    <row r="57" spans="1:8" ht="15">
      <c r="A57" s="59"/>
      <c r="B57" s="846"/>
      <c r="C57" s="382" t="s">
        <v>722</v>
      </c>
      <c r="D57" s="408" t="str">
        <f>IF('Action Plan'!K29&lt;&gt;"", 'Action Plan'!K29, "-")</f>
        <v>-</v>
      </c>
      <c r="E57" s="408" t="str">
        <f t="shared" si="5"/>
        <v>-</v>
      </c>
      <c r="F57" s="513"/>
      <c r="G57" s="60"/>
      <c r="H57" s="25"/>
    </row>
    <row r="58" spans="1:8" ht="15">
      <c r="A58" s="59"/>
      <c r="B58" s="846"/>
      <c r="C58" s="382" t="s">
        <v>772</v>
      </c>
      <c r="D58" s="408" t="str">
        <f>IF('Action Plan'!K30&lt;&gt;"", 'Action Plan'!K30, "-")</f>
        <v>-</v>
      </c>
      <c r="E58" s="408"/>
      <c r="F58" s="513" t="str">
        <f t="shared" ref="F58:F60" si="6">IF(D58="yes",1,"-")</f>
        <v>-</v>
      </c>
      <c r="G58" s="60"/>
      <c r="H58" s="25"/>
    </row>
    <row r="59" spans="1:8" ht="15">
      <c r="A59" s="59"/>
      <c r="B59" s="846"/>
      <c r="C59" s="382" t="s">
        <v>773</v>
      </c>
      <c r="D59" s="408" t="str">
        <f>IF('Action Plan'!K31&lt;&gt;"", 'Action Plan'!K31, "-")</f>
        <v>-</v>
      </c>
      <c r="E59" s="408"/>
      <c r="F59" s="513" t="str">
        <f t="shared" si="6"/>
        <v>-</v>
      </c>
      <c r="G59" s="60"/>
      <c r="H59" s="25"/>
    </row>
    <row r="60" spans="1:8" ht="15">
      <c r="A60" s="59"/>
      <c r="B60" s="846"/>
      <c r="C60" s="382" t="s">
        <v>774</v>
      </c>
      <c r="D60" s="408" t="str">
        <f>IF('Action Plan'!K32&lt;&gt;"", 'Action Plan'!K32, "-")</f>
        <v>-</v>
      </c>
      <c r="E60" s="408"/>
      <c r="F60" s="513" t="str">
        <f t="shared" si="6"/>
        <v>-</v>
      </c>
      <c r="G60" s="60"/>
      <c r="H60" s="25"/>
    </row>
    <row r="61" spans="1:8" ht="15">
      <c r="A61" s="59"/>
      <c r="B61" s="846"/>
      <c r="C61" s="382" t="s">
        <v>775</v>
      </c>
      <c r="D61" s="408" t="str">
        <f>IF('Action Plan'!K33&lt;&gt;"", 'Action Plan'!K33, "-")</f>
        <v>-</v>
      </c>
      <c r="E61" s="408"/>
      <c r="F61" s="513" t="str">
        <f t="shared" ref="F61" si="7">IF(D61="yes",2,"-")</f>
        <v>-</v>
      </c>
      <c r="G61" s="60"/>
      <c r="H61" s="25"/>
    </row>
    <row r="62" spans="1:8" ht="14.25">
      <c r="A62" s="59"/>
      <c r="B62" s="846"/>
      <c r="C62" s="418" t="s">
        <v>239</v>
      </c>
      <c r="D62" s="440"/>
      <c r="E62" s="440">
        <v>2</v>
      </c>
      <c r="F62" s="441">
        <v>5</v>
      </c>
      <c r="G62" s="60"/>
      <c r="H62" s="25"/>
    </row>
    <row r="63" spans="1:8" ht="15">
      <c r="A63" s="59"/>
      <c r="B63" s="846"/>
      <c r="C63" s="413" t="s">
        <v>257</v>
      </c>
      <c r="D63" s="414"/>
      <c r="E63" s="414">
        <f>SUM(E56:E61)</f>
        <v>0</v>
      </c>
      <c r="F63" s="415">
        <f>SUM(F56:F61)</f>
        <v>0</v>
      </c>
      <c r="G63" s="60"/>
      <c r="H63" s="25"/>
    </row>
    <row r="64" spans="1:8" ht="36" customHeight="1">
      <c r="A64" s="59"/>
      <c r="B64" s="847" t="s">
        <v>815</v>
      </c>
      <c r="C64" s="444" t="s">
        <v>82</v>
      </c>
      <c r="D64" s="444"/>
      <c r="E64" s="444"/>
      <c r="F64" s="445"/>
      <c r="G64" s="60"/>
      <c r="H64" s="25"/>
    </row>
    <row r="65" spans="1:8" ht="15">
      <c r="A65" s="59"/>
      <c r="B65" s="847"/>
      <c r="C65" s="382" t="s">
        <v>723</v>
      </c>
      <c r="D65" s="408" t="str">
        <f>IF('Action Plan'!K34&lt;&gt;"", 'Action Plan'!K34, "-")</f>
        <v>-</v>
      </c>
      <c r="E65" s="408" t="str">
        <f t="shared" ref="E65" si="8">IF(D65="yes",1,"-")</f>
        <v>-</v>
      </c>
      <c r="F65" s="513" t="s">
        <v>290</v>
      </c>
      <c r="G65" s="60"/>
      <c r="H65" s="25"/>
    </row>
    <row r="66" spans="1:8" ht="14.25">
      <c r="A66" s="59"/>
      <c r="B66" s="847"/>
      <c r="C66" s="418" t="s">
        <v>240</v>
      </c>
      <c r="D66" s="440"/>
      <c r="E66" s="440">
        <v>1</v>
      </c>
      <c r="F66" s="441">
        <v>0</v>
      </c>
      <c r="G66" s="60"/>
      <c r="H66" s="25"/>
    </row>
    <row r="67" spans="1:8" ht="15">
      <c r="A67" s="59"/>
      <c r="B67" s="847"/>
      <c r="C67" s="413" t="s">
        <v>258</v>
      </c>
      <c r="D67" s="414"/>
      <c r="E67" s="414">
        <f>SUM(E65)</f>
        <v>0</v>
      </c>
      <c r="F67" s="415">
        <f>SUM(F65)</f>
        <v>0</v>
      </c>
      <c r="G67" s="60"/>
      <c r="H67" s="25"/>
    </row>
    <row r="68" spans="1:8" ht="35.25" customHeight="1">
      <c r="A68" s="59"/>
      <c r="B68" s="848" t="s">
        <v>816</v>
      </c>
      <c r="C68" s="444" t="s">
        <v>84</v>
      </c>
      <c r="D68" s="444"/>
      <c r="E68" s="444"/>
      <c r="F68" s="445"/>
      <c r="G68" s="60"/>
      <c r="H68" s="25"/>
    </row>
    <row r="69" spans="1:8" ht="15">
      <c r="A69" s="59"/>
      <c r="B69" s="848"/>
      <c r="C69" s="382" t="s">
        <v>724</v>
      </c>
      <c r="D69" s="408" t="str">
        <f>IF('Action Plan'!K35&lt;&gt;"", 'Action Plan'!K35, "-")</f>
        <v>-</v>
      </c>
      <c r="E69" s="408" t="str">
        <f t="shared" ref="E69" si="9">IF(D69="yes",1,"-")</f>
        <v>-</v>
      </c>
      <c r="F69" s="576"/>
      <c r="G69" s="60"/>
      <c r="H69" s="25"/>
    </row>
    <row r="70" spans="1:8" ht="15">
      <c r="A70" s="59"/>
      <c r="B70" s="848"/>
      <c r="C70" s="382" t="s">
        <v>776</v>
      </c>
      <c r="D70" s="408" t="str">
        <f>IF('Action Plan'!K36&lt;&gt;"", 'Action Plan'!K36, "-")</f>
        <v>-</v>
      </c>
      <c r="E70" s="577"/>
      <c r="F70" s="513" t="str">
        <f t="shared" ref="F70:F75" si="10">IF(D70="yes",1,"-")</f>
        <v>-</v>
      </c>
      <c r="G70" s="60"/>
      <c r="H70" s="25"/>
    </row>
    <row r="71" spans="1:8" ht="15">
      <c r="A71" s="59"/>
      <c r="B71" s="848"/>
      <c r="C71" s="382" t="s">
        <v>777</v>
      </c>
      <c r="D71" s="408" t="str">
        <f>IF('Action Plan'!K37&lt;&gt;"", 'Action Plan'!K37, "-")</f>
        <v>-</v>
      </c>
      <c r="E71" s="577"/>
      <c r="F71" s="513" t="str">
        <f t="shared" si="10"/>
        <v>-</v>
      </c>
      <c r="G71" s="60"/>
      <c r="H71" s="25"/>
    </row>
    <row r="72" spans="1:8" ht="15">
      <c r="A72" s="59"/>
      <c r="B72" s="848"/>
      <c r="C72" s="382" t="s">
        <v>778</v>
      </c>
      <c r="D72" s="408" t="str">
        <f>IF('Action Plan'!K38&lt;&gt;"", 'Action Plan'!K38, "-")</f>
        <v>-</v>
      </c>
      <c r="E72" s="577"/>
      <c r="F72" s="513" t="str">
        <f t="shared" si="10"/>
        <v>-</v>
      </c>
      <c r="G72" s="60"/>
      <c r="H72" s="25"/>
    </row>
    <row r="73" spans="1:8" ht="15">
      <c r="A73" s="59"/>
      <c r="B73" s="848"/>
      <c r="C73" s="382" t="s">
        <v>779</v>
      </c>
      <c r="D73" s="408" t="str">
        <f>IF('Action Plan'!K39&lt;&gt;"", 'Action Plan'!K39, "-")</f>
        <v>-</v>
      </c>
      <c r="E73" s="577"/>
      <c r="F73" s="513" t="str">
        <f t="shared" si="10"/>
        <v>-</v>
      </c>
      <c r="G73" s="60"/>
      <c r="H73" s="25"/>
    </row>
    <row r="74" spans="1:8" ht="15">
      <c r="A74" s="59"/>
      <c r="B74" s="848"/>
      <c r="C74" s="382" t="s">
        <v>780</v>
      </c>
      <c r="D74" s="408" t="str">
        <f>IF('Action Plan'!K40&lt;&gt;"", 'Action Plan'!K40, "-")</f>
        <v>-</v>
      </c>
      <c r="E74" s="577"/>
      <c r="F74" s="513" t="str">
        <f t="shared" si="10"/>
        <v>-</v>
      </c>
      <c r="G74" s="60"/>
      <c r="H74" s="25"/>
    </row>
    <row r="75" spans="1:8" ht="15">
      <c r="A75" s="59"/>
      <c r="B75" s="848"/>
      <c r="C75" s="382" t="s">
        <v>781</v>
      </c>
      <c r="D75" s="408" t="str">
        <f>IF('Action Plan'!K41&lt;&gt;"", 'Action Plan'!K41, "-")</f>
        <v>-</v>
      </c>
      <c r="E75" s="577"/>
      <c r="F75" s="513" t="str">
        <f t="shared" si="10"/>
        <v>-</v>
      </c>
      <c r="G75" s="60"/>
      <c r="H75" s="25"/>
    </row>
    <row r="76" spans="1:8" ht="15">
      <c r="A76" s="59"/>
      <c r="B76" s="848"/>
      <c r="C76" s="382" t="s">
        <v>827</v>
      </c>
      <c r="D76" s="408" t="str">
        <f>IF('Action Plan'!K42&lt;&gt;"", 'Action Plan'!K42, "-")</f>
        <v>-</v>
      </c>
      <c r="E76" s="577"/>
      <c r="F76" s="513" t="str">
        <f t="shared" ref="F76" si="11">IF(D76="yes",2,"-")</f>
        <v>-</v>
      </c>
      <c r="G76" s="60"/>
      <c r="H76" s="25"/>
    </row>
    <row r="77" spans="1:8" ht="14.25">
      <c r="A77" s="59"/>
      <c r="B77" s="848"/>
      <c r="C77" s="418" t="s">
        <v>241</v>
      </c>
      <c r="D77" s="440"/>
      <c r="E77" s="440">
        <v>1</v>
      </c>
      <c r="F77" s="441">
        <v>8</v>
      </c>
      <c r="G77" s="60"/>
      <c r="H77" s="25"/>
    </row>
    <row r="78" spans="1:8" ht="15.75" thickBot="1">
      <c r="A78" s="59"/>
      <c r="B78" s="849"/>
      <c r="C78" s="424" t="s">
        <v>259</v>
      </c>
      <c r="D78" s="425"/>
      <c r="E78" s="425">
        <f>SUM(E69:E76)</f>
        <v>0</v>
      </c>
      <c r="F78" s="426">
        <f>SUM(F69:F76)</f>
        <v>0</v>
      </c>
      <c r="G78" s="60"/>
      <c r="H78" s="25"/>
    </row>
    <row r="79" spans="1:8" ht="15.75" customHeight="1">
      <c r="A79" s="71"/>
      <c r="B79" s="295"/>
      <c r="C79" s="578" t="s">
        <v>295</v>
      </c>
      <c r="D79" s="75"/>
      <c r="E79" s="579">
        <f>+E77+E66+E62+E53+E48+E42</f>
        <v>10</v>
      </c>
      <c r="F79" s="580">
        <f>+F77+F66+F62+F53+F48+F42</f>
        <v>22</v>
      </c>
      <c r="G79" s="60"/>
      <c r="H79" s="25"/>
    </row>
    <row r="80" spans="1:8" ht="18" customHeight="1" thickBot="1">
      <c r="A80" s="71"/>
      <c r="B80" s="76"/>
      <c r="C80" s="505" t="s">
        <v>296</v>
      </c>
      <c r="D80" s="145" t="str">
        <f>IF(E80=E79,"Core Pass","")</f>
        <v/>
      </c>
      <c r="E80" s="581">
        <f>+E78+E67+E63+E54+E49+E43</f>
        <v>0</v>
      </c>
      <c r="F80" s="507">
        <f>+F78+F67+F63+F54+F49+F43</f>
        <v>0</v>
      </c>
      <c r="G80" s="72"/>
      <c r="H80" s="25"/>
    </row>
    <row r="81" spans="1:8" ht="12" customHeight="1" thickBot="1">
      <c r="A81" s="74"/>
      <c r="B81" s="296"/>
      <c r="C81" s="61"/>
      <c r="D81" s="61"/>
      <c r="E81" s="61"/>
      <c r="F81" s="61"/>
      <c r="G81" s="73"/>
      <c r="H81" s="25"/>
    </row>
    <row r="82" spans="1:8" ht="26.25" customHeight="1" thickBot="1">
      <c r="A82" s="94"/>
      <c r="B82" s="758" t="s">
        <v>185</v>
      </c>
      <c r="C82" s="758"/>
      <c r="D82" s="758"/>
      <c r="E82" s="758"/>
      <c r="F82" s="758"/>
      <c r="G82" s="95"/>
      <c r="H82" s="25"/>
    </row>
    <row r="83" spans="1:8" ht="45" customHeight="1" thickBot="1">
      <c r="A83" s="96"/>
      <c r="B83" s="760" t="s">
        <v>184</v>
      </c>
      <c r="C83" s="761"/>
      <c r="D83" s="761"/>
      <c r="E83" s="761"/>
      <c r="F83" s="762"/>
      <c r="G83" s="90"/>
      <c r="H83" s="25"/>
    </row>
    <row r="84" spans="1:8" ht="30.75" thickBot="1">
      <c r="A84" s="96"/>
      <c r="B84" s="509" t="s">
        <v>11</v>
      </c>
      <c r="C84" s="536" t="s">
        <v>12</v>
      </c>
      <c r="D84" s="537" t="s">
        <v>13</v>
      </c>
      <c r="E84" s="536" t="s">
        <v>292</v>
      </c>
      <c r="F84" s="584" t="s">
        <v>424</v>
      </c>
      <c r="G84" s="90"/>
      <c r="H84" s="25"/>
    </row>
    <row r="85" spans="1:8" ht="29.1" customHeight="1">
      <c r="A85" s="96"/>
      <c r="B85" s="840" t="s">
        <v>817</v>
      </c>
      <c r="C85" s="520" t="s">
        <v>95</v>
      </c>
      <c r="D85" s="521"/>
      <c r="E85" s="521"/>
      <c r="F85" s="438"/>
      <c r="G85" s="90"/>
      <c r="H85" s="25"/>
    </row>
    <row r="86" spans="1:8" ht="15">
      <c r="A86" s="96"/>
      <c r="B86" s="841"/>
      <c r="C86" s="382" t="s">
        <v>730</v>
      </c>
      <c r="D86" s="408" t="str">
        <f>IF('Action Plan'!K43&lt;&gt;"", 'Action Plan'!K43, "-")</f>
        <v>-</v>
      </c>
      <c r="E86" s="408" t="str">
        <f t="shared" ref="E86:E90" si="12">IF(D86="yes",1,"-")</f>
        <v>-</v>
      </c>
      <c r="F86" s="513"/>
      <c r="G86" s="90"/>
      <c r="H86" s="25"/>
    </row>
    <row r="87" spans="1:8" ht="15">
      <c r="A87" s="96"/>
      <c r="B87" s="841"/>
      <c r="C87" s="382" t="s">
        <v>731</v>
      </c>
      <c r="D87" s="408" t="str">
        <f>IF('Action Plan'!K44&lt;&gt;"", 'Action Plan'!K44, "-")</f>
        <v>-</v>
      </c>
      <c r="E87" s="408" t="str">
        <f t="shared" si="12"/>
        <v>-</v>
      </c>
      <c r="F87" s="513"/>
      <c r="G87" s="90"/>
      <c r="H87" s="25"/>
    </row>
    <row r="88" spans="1:8" ht="15">
      <c r="A88" s="96"/>
      <c r="B88" s="841"/>
      <c r="C88" s="382" t="s">
        <v>732</v>
      </c>
      <c r="D88" s="408" t="str">
        <f>IF('Action Plan'!K45&lt;&gt;"", 'Action Plan'!K45, "-")</f>
        <v>-</v>
      </c>
      <c r="E88" s="408" t="str">
        <f t="shared" si="12"/>
        <v>-</v>
      </c>
      <c r="F88" s="513"/>
      <c r="G88" s="90"/>
      <c r="H88" s="25"/>
    </row>
    <row r="89" spans="1:8" ht="15">
      <c r="A89" s="96"/>
      <c r="B89" s="841"/>
      <c r="C89" s="382" t="s">
        <v>733</v>
      </c>
      <c r="D89" s="408" t="str">
        <f>IF('Action Plan'!K46&lt;&gt;"", 'Action Plan'!K46, "-")</f>
        <v>-</v>
      </c>
      <c r="E89" s="408" t="str">
        <f t="shared" si="12"/>
        <v>-</v>
      </c>
      <c r="F89" s="513"/>
      <c r="G89" s="90"/>
      <c r="H89" s="25"/>
    </row>
    <row r="90" spans="1:8" ht="15">
      <c r="A90" s="96"/>
      <c r="B90" s="841"/>
      <c r="C90" s="382" t="s">
        <v>734</v>
      </c>
      <c r="D90" s="408" t="str">
        <f>IF('Action Plan'!K47&lt;&gt;"", 'Action Plan'!K47, "-")</f>
        <v>-</v>
      </c>
      <c r="E90" s="408" t="str">
        <f t="shared" si="12"/>
        <v>-</v>
      </c>
      <c r="F90" s="513"/>
      <c r="G90" s="90"/>
      <c r="H90" s="25"/>
    </row>
    <row r="91" spans="1:8" ht="15">
      <c r="A91" s="96"/>
      <c r="B91" s="841"/>
      <c r="C91" s="382" t="s">
        <v>785</v>
      </c>
      <c r="D91" s="408" t="str">
        <f>IF('Action Plan'!K48&lt;&gt;"", 'Action Plan'!K48, "-")</f>
        <v>-</v>
      </c>
      <c r="E91" s="408"/>
      <c r="F91" s="513" t="str">
        <f t="shared" ref="F91:F94" si="13">IF(D91="yes",1,"-")</f>
        <v>-</v>
      </c>
      <c r="G91" s="90"/>
      <c r="H91" s="25"/>
    </row>
    <row r="92" spans="1:8" ht="15">
      <c r="A92" s="96"/>
      <c r="B92" s="841"/>
      <c r="C92" s="382" t="s">
        <v>786</v>
      </c>
      <c r="D92" s="408" t="str">
        <f>IF('Action Plan'!K49&lt;&gt;"", 'Action Plan'!K49, "-")</f>
        <v>-</v>
      </c>
      <c r="E92" s="408"/>
      <c r="F92" s="513" t="str">
        <f t="shared" si="13"/>
        <v>-</v>
      </c>
      <c r="G92" s="90"/>
      <c r="H92" s="25"/>
    </row>
    <row r="93" spans="1:8" ht="15">
      <c r="A93" s="96"/>
      <c r="B93" s="841"/>
      <c r="C93" s="382" t="s">
        <v>861</v>
      </c>
      <c r="D93" s="408" t="str">
        <f>IF('Action Plan'!K50&lt;&gt;"", 'Action Plan'!K50, "-")</f>
        <v>-</v>
      </c>
      <c r="E93" s="408"/>
      <c r="F93" s="513" t="str">
        <f t="shared" si="13"/>
        <v>-</v>
      </c>
      <c r="G93" s="90"/>
      <c r="H93" s="25"/>
    </row>
    <row r="94" spans="1:8" ht="15">
      <c r="A94" s="96"/>
      <c r="B94" s="841"/>
      <c r="C94" s="382" t="s">
        <v>787</v>
      </c>
      <c r="D94" s="408" t="str">
        <f>IF('Action Plan'!K51&lt;&gt;"", 'Action Plan'!K51, "-")</f>
        <v>-</v>
      </c>
      <c r="E94" s="408"/>
      <c r="F94" s="513" t="str">
        <f t="shared" si="13"/>
        <v>-</v>
      </c>
      <c r="G94" s="90"/>
      <c r="H94" s="25"/>
    </row>
    <row r="95" spans="1:8" ht="21" customHeight="1">
      <c r="A95" s="97"/>
      <c r="B95" s="841"/>
      <c r="C95" s="418" t="s">
        <v>242</v>
      </c>
      <c r="D95" s="440"/>
      <c r="E95" s="440">
        <v>5</v>
      </c>
      <c r="F95" s="441">
        <v>4</v>
      </c>
      <c r="G95" s="90"/>
      <c r="H95" s="25"/>
    </row>
    <row r="96" spans="1:8" ht="21" customHeight="1">
      <c r="A96" s="97"/>
      <c r="B96" s="841"/>
      <c r="C96" s="413" t="s">
        <v>260</v>
      </c>
      <c r="D96" s="414"/>
      <c r="E96" s="414">
        <f>+SUM(E86:E94)</f>
        <v>0</v>
      </c>
      <c r="F96" s="415">
        <f>+SUM(F86:F94)</f>
        <v>0</v>
      </c>
      <c r="G96" s="90"/>
      <c r="H96" s="25"/>
    </row>
    <row r="97" spans="1:8" ht="30" customHeight="1">
      <c r="A97" s="97"/>
      <c r="B97" s="842" t="s">
        <v>818</v>
      </c>
      <c r="C97" s="436" t="s">
        <v>105</v>
      </c>
      <c r="D97" s="437"/>
      <c r="E97" s="437"/>
      <c r="F97" s="452"/>
      <c r="G97" s="90"/>
      <c r="H97" s="25"/>
    </row>
    <row r="98" spans="1:8" ht="15">
      <c r="A98" s="97"/>
      <c r="B98" s="842"/>
      <c r="C98" s="382" t="s">
        <v>735</v>
      </c>
      <c r="D98" s="408" t="str">
        <f>IF('Action Plan'!K52&lt;&gt;"", 'Action Plan'!K52, "-")</f>
        <v>-</v>
      </c>
      <c r="E98" s="408" t="str">
        <f t="shared" ref="E98:E99" si="14">IF(D98="yes",1,"-")</f>
        <v>-</v>
      </c>
      <c r="F98" s="513"/>
      <c r="G98" s="90"/>
      <c r="H98" s="25"/>
    </row>
    <row r="99" spans="1:8" ht="15">
      <c r="A99" s="97"/>
      <c r="B99" s="842"/>
      <c r="C99" s="382" t="s">
        <v>736</v>
      </c>
      <c r="D99" s="408" t="str">
        <f>IF('Action Plan'!K53&lt;&gt;"", 'Action Plan'!K53, "-")</f>
        <v>-</v>
      </c>
      <c r="E99" s="408" t="str">
        <f t="shared" si="14"/>
        <v>-</v>
      </c>
      <c r="F99" s="513"/>
      <c r="G99" s="90"/>
      <c r="H99" s="25"/>
    </row>
    <row r="100" spans="1:8" ht="15">
      <c r="A100" s="97"/>
      <c r="B100" s="842"/>
      <c r="C100" s="382" t="s">
        <v>870</v>
      </c>
      <c r="D100" s="408" t="str">
        <f>IF('Action Plan'!K54&lt;&gt;"", 'Action Plan'!K54, "-")</f>
        <v>-</v>
      </c>
      <c r="E100" s="408"/>
      <c r="F100" s="513" t="str">
        <f>IF(D100="yes",2,"-")</f>
        <v>-</v>
      </c>
      <c r="G100" s="90"/>
      <c r="H100" s="25"/>
    </row>
    <row r="101" spans="1:8" ht="15">
      <c r="A101" s="97"/>
      <c r="B101" s="842"/>
      <c r="C101" s="382" t="s">
        <v>788</v>
      </c>
      <c r="D101" s="408" t="str">
        <f>IF('Action Plan'!K55&lt;&gt;"", 'Action Plan'!K55, "-")</f>
        <v>-</v>
      </c>
      <c r="E101" s="408"/>
      <c r="F101" s="513" t="str">
        <f t="shared" ref="F101:F102" si="15">IF(D101="yes",1,"-")</f>
        <v>-</v>
      </c>
      <c r="G101" s="90"/>
      <c r="H101" s="25"/>
    </row>
    <row r="102" spans="1:8" ht="15">
      <c r="A102" s="97"/>
      <c r="B102" s="842"/>
      <c r="C102" s="382" t="s">
        <v>789</v>
      </c>
      <c r="D102" s="408" t="str">
        <f>IF('Action Plan'!K56&lt;&gt;"", 'Action Plan'!K56, "-")</f>
        <v>-</v>
      </c>
      <c r="E102" s="408"/>
      <c r="F102" s="513" t="str">
        <f t="shared" si="15"/>
        <v>-</v>
      </c>
      <c r="G102" s="90"/>
      <c r="H102" s="25"/>
    </row>
    <row r="103" spans="1:8" ht="15" customHeight="1">
      <c r="A103" s="97"/>
      <c r="B103" s="842"/>
      <c r="C103" s="418" t="s">
        <v>243</v>
      </c>
      <c r="D103" s="440"/>
      <c r="E103" s="440">
        <v>2</v>
      </c>
      <c r="F103" s="441">
        <v>4</v>
      </c>
      <c r="G103" s="90"/>
      <c r="H103" s="25"/>
    </row>
    <row r="104" spans="1:8" ht="15" customHeight="1" thickBot="1">
      <c r="A104" s="97"/>
      <c r="B104" s="845"/>
      <c r="C104" s="424" t="s">
        <v>261</v>
      </c>
      <c r="D104" s="425"/>
      <c r="E104" s="425">
        <f>SUM(E97:E102)</f>
        <v>0</v>
      </c>
      <c r="F104" s="426">
        <f>SUM(F97:F102)</f>
        <v>0</v>
      </c>
      <c r="G104" s="90"/>
      <c r="H104" s="25"/>
    </row>
    <row r="105" spans="1:8" ht="15.75" customHeight="1">
      <c r="A105" s="88"/>
      <c r="B105" s="297"/>
      <c r="C105" s="582" t="s">
        <v>297</v>
      </c>
      <c r="D105" s="89"/>
      <c r="E105" s="356">
        <f>+E103+E95</f>
        <v>7</v>
      </c>
      <c r="F105" s="583">
        <f>+F103+F95</f>
        <v>8</v>
      </c>
      <c r="G105" s="90"/>
      <c r="H105" s="25"/>
    </row>
    <row r="106" spans="1:8" ht="18" customHeight="1" thickBot="1">
      <c r="A106" s="88"/>
      <c r="B106" s="91"/>
      <c r="C106" s="533" t="s">
        <v>298</v>
      </c>
      <c r="D106" s="146" t="str">
        <f>IF(E106=E105,"Core Pass","")</f>
        <v/>
      </c>
      <c r="E106" s="310">
        <f>+E104+E96</f>
        <v>0</v>
      </c>
      <c r="F106" s="535">
        <f>+F104+F96</f>
        <v>0</v>
      </c>
      <c r="G106" s="92"/>
      <c r="H106" s="25"/>
    </row>
    <row r="107" spans="1:8" ht="12.75" customHeight="1" thickBot="1">
      <c r="A107" s="98"/>
      <c r="B107" s="298"/>
      <c r="C107" s="53"/>
      <c r="D107" s="53"/>
      <c r="E107" s="53"/>
      <c r="F107" s="53"/>
      <c r="G107" s="93"/>
      <c r="H107" s="25"/>
    </row>
    <row r="108" spans="1:8" ht="18.75" customHeight="1" thickBot="1">
      <c r="A108" s="105"/>
      <c r="B108" s="765" t="s">
        <v>188</v>
      </c>
      <c r="C108" s="765"/>
      <c r="D108" s="765"/>
      <c r="E108" s="765"/>
      <c r="F108" s="765"/>
      <c r="G108" s="106"/>
      <c r="H108" s="25"/>
    </row>
    <row r="109" spans="1:8" ht="30.75" customHeight="1" thickBot="1">
      <c r="A109" s="107"/>
      <c r="B109" s="767" t="s">
        <v>189</v>
      </c>
      <c r="C109" s="768"/>
      <c r="D109" s="768"/>
      <c r="E109" s="768"/>
      <c r="F109" s="769"/>
      <c r="G109" s="102"/>
      <c r="H109" s="25"/>
    </row>
    <row r="110" spans="1:8" ht="30.75" thickBot="1">
      <c r="A110" s="107"/>
      <c r="B110" s="514" t="s">
        <v>11</v>
      </c>
      <c r="C110" s="516" t="s">
        <v>12</v>
      </c>
      <c r="D110" s="517" t="s">
        <v>13</v>
      </c>
      <c r="E110" s="516" t="s">
        <v>292</v>
      </c>
      <c r="F110" s="518" t="s">
        <v>424</v>
      </c>
      <c r="G110" s="102"/>
      <c r="H110" s="25"/>
    </row>
    <row r="111" spans="1:8" ht="30">
      <c r="A111" s="108"/>
      <c r="B111" s="840" t="s">
        <v>819</v>
      </c>
      <c r="C111" s="520" t="s">
        <v>110</v>
      </c>
      <c r="D111" s="521"/>
      <c r="E111" s="521"/>
      <c r="F111" s="438"/>
      <c r="G111" s="102"/>
      <c r="H111" s="25"/>
    </row>
    <row r="112" spans="1:8" ht="15">
      <c r="A112" s="108"/>
      <c r="B112" s="841"/>
      <c r="C112" s="382" t="s">
        <v>738</v>
      </c>
      <c r="D112" s="408" t="str">
        <f>IF('Action Plan'!K57&lt;&gt;"", 'Action Plan'!K57, "-")</f>
        <v>-</v>
      </c>
      <c r="E112" s="408" t="str">
        <f t="shared" ref="E112:E113" si="16">IF(D112="yes",1,"-")</f>
        <v>-</v>
      </c>
      <c r="F112" s="585"/>
      <c r="G112" s="102"/>
      <c r="H112" s="25"/>
    </row>
    <row r="113" spans="1:8" ht="15">
      <c r="A113" s="108"/>
      <c r="B113" s="841"/>
      <c r="C113" s="382" t="s">
        <v>739</v>
      </c>
      <c r="D113" s="408" t="str">
        <f>IF('Action Plan'!K58&lt;&gt;"", 'Action Plan'!K58, "-")</f>
        <v>-</v>
      </c>
      <c r="E113" s="408" t="str">
        <f t="shared" si="16"/>
        <v>-</v>
      </c>
      <c r="F113" s="585"/>
      <c r="G113" s="102"/>
      <c r="H113" s="25"/>
    </row>
    <row r="114" spans="1:8" ht="15">
      <c r="A114" s="108"/>
      <c r="B114" s="841"/>
      <c r="C114" s="382" t="s">
        <v>862</v>
      </c>
      <c r="D114" s="408" t="str">
        <f>IF('Action Plan'!K59&lt;&gt;"", 'Action Plan'!K59, "-")</f>
        <v>-</v>
      </c>
      <c r="E114" s="408"/>
      <c r="F114" s="513" t="str">
        <f>IF(D114="yes",2,"-")</f>
        <v>-</v>
      </c>
      <c r="G114" s="102"/>
      <c r="H114" s="25"/>
    </row>
    <row r="115" spans="1:8" ht="14.25">
      <c r="A115" s="108"/>
      <c r="B115" s="841"/>
      <c r="C115" s="418" t="s">
        <v>244</v>
      </c>
      <c r="D115" s="440"/>
      <c r="E115" s="440">
        <v>2</v>
      </c>
      <c r="F115" s="441">
        <v>2</v>
      </c>
      <c r="G115" s="102"/>
      <c r="H115" s="25"/>
    </row>
    <row r="116" spans="1:8" ht="15">
      <c r="A116" s="108"/>
      <c r="B116" s="841"/>
      <c r="C116" s="413" t="s">
        <v>262</v>
      </c>
      <c r="D116" s="414"/>
      <c r="E116" s="414">
        <f>SUM(E112:E114)</f>
        <v>0</v>
      </c>
      <c r="F116" s="415">
        <f>SUM(F112:F114)</f>
        <v>0</v>
      </c>
      <c r="G116" s="102"/>
      <c r="H116" s="25"/>
    </row>
    <row r="117" spans="1:8" ht="60">
      <c r="A117" s="108"/>
      <c r="B117" s="842" t="s">
        <v>820</v>
      </c>
      <c r="C117" s="436" t="s">
        <v>114</v>
      </c>
      <c r="D117" s="437"/>
      <c r="E117" s="437"/>
      <c r="F117" s="452"/>
      <c r="G117" s="102"/>
      <c r="H117" s="25"/>
    </row>
    <row r="118" spans="1:8" ht="15">
      <c r="A118" s="108"/>
      <c r="B118" s="842"/>
      <c r="C118" s="382" t="s">
        <v>740</v>
      </c>
      <c r="D118" s="408" t="str">
        <f>IF('Action Plan'!K60&lt;&gt;"", 'Action Plan'!K60, "-")</f>
        <v>-</v>
      </c>
      <c r="E118" s="408" t="str">
        <f t="shared" ref="E118:E119" si="17">IF(D118="yes",1,"-")</f>
        <v>-</v>
      </c>
      <c r="F118" s="513"/>
      <c r="G118" s="102"/>
      <c r="H118" s="25"/>
    </row>
    <row r="119" spans="1:8" ht="15">
      <c r="A119" s="108"/>
      <c r="B119" s="842"/>
      <c r="C119" s="382" t="s">
        <v>741</v>
      </c>
      <c r="D119" s="408" t="str">
        <f>IF('Action Plan'!K61&lt;&gt;"", 'Action Plan'!K61, "-")</f>
        <v>-</v>
      </c>
      <c r="E119" s="408" t="str">
        <f t="shared" si="17"/>
        <v>-</v>
      </c>
      <c r="F119" s="513"/>
      <c r="G119" s="102"/>
      <c r="H119" s="25"/>
    </row>
    <row r="120" spans="1:8" ht="15">
      <c r="A120" s="108"/>
      <c r="B120" s="842"/>
      <c r="C120" s="382" t="s">
        <v>782</v>
      </c>
      <c r="D120" s="408" t="str">
        <f>IF('Action Plan'!K62&lt;&gt;"", 'Action Plan'!K62, "-")</f>
        <v>-</v>
      </c>
      <c r="E120" s="408"/>
      <c r="F120" s="513" t="str">
        <f t="shared" ref="F120:F123" si="18">IF(D120="yes",1,"-")</f>
        <v>-</v>
      </c>
      <c r="G120" s="102"/>
      <c r="H120" s="25"/>
    </row>
    <row r="121" spans="1:8" ht="15">
      <c r="A121" s="108"/>
      <c r="B121" s="842"/>
      <c r="C121" s="382" t="s">
        <v>783</v>
      </c>
      <c r="D121" s="408" t="str">
        <f>IF('Action Plan'!K63&lt;&gt;"", 'Action Plan'!K63, "-")</f>
        <v>-</v>
      </c>
      <c r="E121" s="408"/>
      <c r="F121" s="513" t="str">
        <f t="shared" si="18"/>
        <v>-</v>
      </c>
      <c r="G121" s="102"/>
      <c r="H121" s="25"/>
    </row>
    <row r="122" spans="1:8" ht="15">
      <c r="A122" s="108"/>
      <c r="B122" s="842"/>
      <c r="C122" s="382" t="s">
        <v>784</v>
      </c>
      <c r="D122" s="408" t="str">
        <f>IF('Action Plan'!K64&lt;&gt;"", 'Action Plan'!K64, "-")</f>
        <v>-</v>
      </c>
      <c r="E122" s="408"/>
      <c r="F122" s="513" t="str">
        <f t="shared" si="18"/>
        <v>-</v>
      </c>
      <c r="G122" s="102"/>
      <c r="H122" s="25"/>
    </row>
    <row r="123" spans="1:8" ht="15">
      <c r="A123" s="108"/>
      <c r="B123" s="842"/>
      <c r="C123" s="382" t="s">
        <v>871</v>
      </c>
      <c r="D123" s="408" t="str">
        <f>IF('Action Plan'!K65&lt;&gt;"", 'Action Plan'!K65, "-")</f>
        <v>-</v>
      </c>
      <c r="E123" s="408"/>
      <c r="F123" s="513" t="str">
        <f t="shared" si="18"/>
        <v>-</v>
      </c>
      <c r="G123" s="102"/>
      <c r="H123" s="25"/>
    </row>
    <row r="124" spans="1:8" ht="14.25">
      <c r="A124" s="108"/>
      <c r="B124" s="842"/>
      <c r="C124" s="418" t="s">
        <v>245</v>
      </c>
      <c r="D124" s="440"/>
      <c r="E124" s="440">
        <v>2</v>
      </c>
      <c r="F124" s="441">
        <v>4</v>
      </c>
      <c r="G124" s="102"/>
      <c r="H124" s="25"/>
    </row>
    <row r="125" spans="1:8" ht="15.75" thickBot="1">
      <c r="A125" s="108"/>
      <c r="B125" s="845"/>
      <c r="C125" s="424" t="s">
        <v>263</v>
      </c>
      <c r="D125" s="425"/>
      <c r="E125" s="425">
        <f>SUM(E118:E123)</f>
        <v>0</v>
      </c>
      <c r="F125" s="426">
        <f>SUM(F118:F123)</f>
        <v>0</v>
      </c>
      <c r="G125" s="102"/>
      <c r="H125" s="25"/>
    </row>
    <row r="126" spans="1:8" ht="15.75" customHeight="1">
      <c r="A126" s="100"/>
      <c r="B126" s="299"/>
      <c r="C126" s="586" t="s">
        <v>301</v>
      </c>
      <c r="D126" s="101"/>
      <c r="E126" s="587">
        <f>+E124+E115</f>
        <v>4</v>
      </c>
      <c r="F126" s="588">
        <f>+F124+F115</f>
        <v>6</v>
      </c>
      <c r="G126" s="102"/>
      <c r="H126" s="25"/>
    </row>
    <row r="127" spans="1:8" ht="18" customHeight="1" thickBot="1">
      <c r="A127" s="100"/>
      <c r="B127" s="103"/>
      <c r="C127" s="525" t="s">
        <v>302</v>
      </c>
      <c r="D127" s="147" t="str">
        <f>IF(E127=E126,"Core Pass","")</f>
        <v/>
      </c>
      <c r="E127" s="589">
        <f t="shared" ref="E127:F127" si="19">+E125+E116</f>
        <v>0</v>
      </c>
      <c r="F127" s="527">
        <f t="shared" si="19"/>
        <v>0</v>
      </c>
      <c r="G127" s="104"/>
      <c r="H127" s="25"/>
    </row>
    <row r="128" spans="1:8" ht="18" customHeight="1" thickBot="1">
      <c r="A128" s="109"/>
      <c r="B128" s="300"/>
      <c r="C128" s="54"/>
      <c r="D128" s="54"/>
      <c r="E128" s="54"/>
      <c r="F128" s="54"/>
      <c r="G128" s="110"/>
      <c r="H128" s="25"/>
    </row>
    <row r="129" spans="1:8" ht="24.75" customHeight="1" thickBot="1">
      <c r="A129" s="112"/>
      <c r="B129" s="771" t="s">
        <v>196</v>
      </c>
      <c r="C129" s="771"/>
      <c r="D129" s="771"/>
      <c r="E129" s="771"/>
      <c r="F129" s="771"/>
      <c r="G129" s="113"/>
      <c r="H129" s="25"/>
    </row>
    <row r="130" spans="1:8" ht="51" customHeight="1" thickBot="1">
      <c r="A130" s="114"/>
      <c r="B130" s="773" t="s">
        <v>197</v>
      </c>
      <c r="C130" s="774"/>
      <c r="D130" s="774"/>
      <c r="E130" s="774"/>
      <c r="F130" s="775"/>
      <c r="G130" s="115"/>
      <c r="H130" s="25"/>
    </row>
    <row r="131" spans="1:8" ht="30.75" thickBot="1">
      <c r="A131" s="114"/>
      <c r="B131" s="544" t="s">
        <v>11</v>
      </c>
      <c r="C131" s="590" t="s">
        <v>12</v>
      </c>
      <c r="D131" s="591" t="s">
        <v>13</v>
      </c>
      <c r="E131" s="590" t="s">
        <v>292</v>
      </c>
      <c r="F131" s="592" t="s">
        <v>424</v>
      </c>
      <c r="G131" s="115"/>
      <c r="H131" s="25"/>
    </row>
    <row r="132" spans="1:8" ht="33.75" customHeight="1">
      <c r="A132" s="114"/>
      <c r="B132" s="840" t="s">
        <v>821</v>
      </c>
      <c r="C132" s="520" t="s">
        <v>125</v>
      </c>
      <c r="D132" s="521"/>
      <c r="E132" s="521"/>
      <c r="F132" s="438"/>
      <c r="G132" s="116"/>
      <c r="H132" s="25"/>
    </row>
    <row r="133" spans="1:8" ht="15">
      <c r="A133" s="114"/>
      <c r="B133" s="841"/>
      <c r="C133" s="382" t="s">
        <v>744</v>
      </c>
      <c r="D133" s="408" t="str">
        <f>IF('Action Plan'!K66&lt;&gt;"", 'Action Plan'!K66, "-")</f>
        <v>-</v>
      </c>
      <c r="E133" s="408" t="str">
        <f t="shared" ref="E133" si="20">IF(D133="yes",1,"-")</f>
        <v>-</v>
      </c>
      <c r="F133" s="585"/>
      <c r="G133" s="116"/>
      <c r="H133" s="25"/>
    </row>
    <row r="134" spans="1:8" ht="15">
      <c r="A134" s="114"/>
      <c r="B134" s="841"/>
      <c r="C134" s="382" t="s">
        <v>790</v>
      </c>
      <c r="D134" s="408" t="str">
        <f>IF('Action Plan'!K67&lt;&gt;"", 'Action Plan'!K67, "-")</f>
        <v>-</v>
      </c>
      <c r="E134" s="593"/>
      <c r="F134" s="513" t="str">
        <f t="shared" ref="F134" si="21">IF(D134="yes",1,"-")</f>
        <v>-</v>
      </c>
      <c r="G134" s="116"/>
      <c r="H134" s="25"/>
    </row>
    <row r="135" spans="1:8" ht="15">
      <c r="A135" s="114"/>
      <c r="B135" s="841"/>
      <c r="C135" s="382" t="s">
        <v>791</v>
      </c>
      <c r="D135" s="408" t="str">
        <f>IF('Action Plan'!K68&lt;&gt;"", 'Action Plan'!K68, "-")</f>
        <v>-</v>
      </c>
      <c r="E135" s="408"/>
      <c r="F135" s="513" t="str">
        <f>IF(D135="yes",2,"-")</f>
        <v>-</v>
      </c>
      <c r="G135" s="116"/>
      <c r="H135" s="25"/>
    </row>
    <row r="136" spans="1:8" ht="14.25">
      <c r="A136" s="114"/>
      <c r="B136" s="841"/>
      <c r="C136" s="418" t="s">
        <v>246</v>
      </c>
      <c r="D136" s="440"/>
      <c r="E136" s="440">
        <v>1</v>
      </c>
      <c r="F136" s="441">
        <v>3</v>
      </c>
      <c r="G136" s="116"/>
      <c r="H136" s="25"/>
    </row>
    <row r="137" spans="1:8" ht="15">
      <c r="A137" s="114"/>
      <c r="B137" s="841"/>
      <c r="C137" s="413" t="s">
        <v>264</v>
      </c>
      <c r="D137" s="414"/>
      <c r="E137" s="414">
        <f>SUM(E133:E135)</f>
        <v>0</v>
      </c>
      <c r="F137" s="415">
        <f>SUM(F133:F135)</f>
        <v>0</v>
      </c>
      <c r="G137" s="116"/>
      <c r="H137" s="25"/>
    </row>
    <row r="138" spans="1:8" ht="30">
      <c r="A138" s="114"/>
      <c r="B138" s="842" t="s">
        <v>822</v>
      </c>
      <c r="C138" s="436" t="s">
        <v>129</v>
      </c>
      <c r="D138" s="437"/>
      <c r="E138" s="437"/>
      <c r="F138" s="452"/>
      <c r="G138" s="116"/>
      <c r="H138" s="25"/>
    </row>
    <row r="139" spans="1:8" ht="15">
      <c r="A139" s="114"/>
      <c r="B139" s="842"/>
      <c r="C139" s="382" t="s">
        <v>745</v>
      </c>
      <c r="D139" s="408" t="str">
        <f>IF('Action Plan'!K69&lt;&gt;"", 'Action Plan'!K69, "-")</f>
        <v>-</v>
      </c>
      <c r="E139" s="408" t="str">
        <f t="shared" ref="E139" si="22">IF(D139="yes",1,"-")</f>
        <v>-</v>
      </c>
      <c r="F139" s="594"/>
      <c r="G139" s="116"/>
      <c r="H139" s="25"/>
    </row>
    <row r="140" spans="1:8" ht="15">
      <c r="A140" s="114"/>
      <c r="B140" s="842"/>
      <c r="C140" s="382" t="s">
        <v>792</v>
      </c>
      <c r="D140" s="408" t="str">
        <f>IF('Action Plan'!K70&lt;&gt;"", 'Action Plan'!K70, "-")</f>
        <v>-</v>
      </c>
      <c r="E140" s="595"/>
      <c r="F140" s="513" t="str">
        <f>IF(D140="yes",2,"-")</f>
        <v>-</v>
      </c>
      <c r="G140" s="116"/>
      <c r="H140" s="25"/>
    </row>
    <row r="141" spans="1:8" ht="15">
      <c r="A141" s="114"/>
      <c r="B141" s="842"/>
      <c r="C141" s="382" t="s">
        <v>837</v>
      </c>
      <c r="D141" s="408" t="str">
        <f>IF('Action Plan'!K71&lt;&gt;"", 'Action Plan'!K71, "-")</f>
        <v>-</v>
      </c>
      <c r="E141" s="595"/>
      <c r="F141" s="513" t="str">
        <f t="shared" ref="F141:F147" si="23">IF(D141="yes",1,"-")</f>
        <v>-</v>
      </c>
      <c r="G141" s="116"/>
      <c r="H141" s="25"/>
    </row>
    <row r="142" spans="1:8" ht="15">
      <c r="A142" s="114"/>
      <c r="B142" s="842"/>
      <c r="C142" s="382" t="s">
        <v>793</v>
      </c>
      <c r="D142" s="408" t="str">
        <f>IF('Action Plan'!K72&lt;&gt;"", 'Action Plan'!K72, "-")</f>
        <v>-</v>
      </c>
      <c r="E142" s="595"/>
      <c r="F142" s="513" t="str">
        <f>IF(D142="yes",2,"-")</f>
        <v>-</v>
      </c>
      <c r="G142" s="116"/>
      <c r="H142" s="25"/>
    </row>
    <row r="143" spans="1:8" ht="15">
      <c r="A143" s="114"/>
      <c r="B143" s="842"/>
      <c r="C143" s="382" t="s">
        <v>864</v>
      </c>
      <c r="D143" s="408" t="str">
        <f>IF('Action Plan'!K73&lt;&gt;"", 'Action Plan'!K73, "-")</f>
        <v>-</v>
      </c>
      <c r="E143" s="595"/>
      <c r="F143" s="513" t="str">
        <f t="shared" si="23"/>
        <v>-</v>
      </c>
      <c r="G143" s="116"/>
      <c r="H143" s="25"/>
    </row>
    <row r="144" spans="1:8" ht="15">
      <c r="A144" s="114"/>
      <c r="B144" s="842"/>
      <c r="C144" s="382" t="s">
        <v>865</v>
      </c>
      <c r="D144" s="408" t="str">
        <f>IF('Action Plan'!K74&lt;&gt;"", 'Action Plan'!K74, "-")</f>
        <v>-</v>
      </c>
      <c r="E144" s="595"/>
      <c r="F144" s="513" t="str">
        <f>IF(D144="yes",2,"-")</f>
        <v>-</v>
      </c>
      <c r="G144" s="116"/>
      <c r="H144" s="25"/>
    </row>
    <row r="145" spans="1:8" ht="15">
      <c r="A145" s="114"/>
      <c r="B145" s="842"/>
      <c r="C145" s="382" t="s">
        <v>794</v>
      </c>
      <c r="D145" s="408" t="str">
        <f>IF('Action Plan'!K75&lt;&gt;"", 'Action Plan'!K75, "-")</f>
        <v>-</v>
      </c>
      <c r="E145" s="595"/>
      <c r="F145" s="513" t="str">
        <f>IF(D145="yes",2,"-")</f>
        <v>-</v>
      </c>
      <c r="G145" s="116"/>
      <c r="H145" s="25"/>
    </row>
    <row r="146" spans="1:8" ht="15">
      <c r="A146" s="114"/>
      <c r="B146" s="842"/>
      <c r="C146" s="382" t="s">
        <v>795</v>
      </c>
      <c r="D146" s="408" t="str">
        <f>IF('Action Plan'!K76&lt;&gt;"", 'Action Plan'!K76, "-")</f>
        <v>-</v>
      </c>
      <c r="E146" s="595"/>
      <c r="F146" s="513" t="str">
        <f t="shared" si="23"/>
        <v>-</v>
      </c>
      <c r="G146" s="116"/>
      <c r="H146" s="25"/>
    </row>
    <row r="147" spans="1:8" ht="15">
      <c r="A147" s="114"/>
      <c r="B147" s="842"/>
      <c r="C147" s="382" t="s">
        <v>796</v>
      </c>
      <c r="D147" s="408" t="str">
        <f>IF('Action Plan'!K77&lt;&gt;"", 'Action Plan'!K77, "-")</f>
        <v>-</v>
      </c>
      <c r="E147" s="595"/>
      <c r="F147" s="513" t="str">
        <f t="shared" si="23"/>
        <v>-</v>
      </c>
      <c r="G147" s="116"/>
      <c r="H147" s="25"/>
    </row>
    <row r="148" spans="1:8" ht="15">
      <c r="A148" s="114"/>
      <c r="B148" s="842"/>
      <c r="C148" s="382" t="s">
        <v>797</v>
      </c>
      <c r="D148" s="408" t="str">
        <f>IF('Action Plan'!K78&lt;&gt;"", 'Action Plan'!K78, "-")</f>
        <v>-</v>
      </c>
      <c r="E148" s="595"/>
      <c r="F148" s="513" t="str">
        <f>IF(D148="yes",2,"-")</f>
        <v>-</v>
      </c>
      <c r="G148" s="116"/>
      <c r="H148" s="25"/>
    </row>
    <row r="149" spans="1:8" ht="14.25">
      <c r="A149" s="114"/>
      <c r="B149" s="842"/>
      <c r="C149" s="418" t="s">
        <v>247</v>
      </c>
      <c r="D149" s="440"/>
      <c r="E149" s="440">
        <v>1</v>
      </c>
      <c r="F149" s="441">
        <v>14</v>
      </c>
      <c r="G149" s="116"/>
      <c r="H149" s="25"/>
    </row>
    <row r="150" spans="1:8" ht="15">
      <c r="A150" s="114"/>
      <c r="B150" s="842"/>
      <c r="C150" s="413" t="s">
        <v>265</v>
      </c>
      <c r="D150" s="414"/>
      <c r="E150" s="414">
        <f>SUM(E139:E148)</f>
        <v>0</v>
      </c>
      <c r="F150" s="415">
        <f>SUM(F139:F148)</f>
        <v>0</v>
      </c>
      <c r="G150" s="116"/>
    </row>
    <row r="151" spans="1:8" ht="45">
      <c r="A151" s="114"/>
      <c r="B151" s="843" t="s">
        <v>823</v>
      </c>
      <c r="C151" s="436" t="s">
        <v>140</v>
      </c>
      <c r="D151" s="437"/>
      <c r="E151" s="437"/>
      <c r="F151" s="452"/>
      <c r="G151" s="116"/>
    </row>
    <row r="152" spans="1:8" ht="15">
      <c r="A152" s="114"/>
      <c r="B152" s="843"/>
      <c r="C152" s="382" t="s">
        <v>746</v>
      </c>
      <c r="D152" s="408" t="str">
        <f>IF('Action Plan'!K79&lt;&gt;"", 'Action Plan'!K79, "-")</f>
        <v>-</v>
      </c>
      <c r="E152" s="408" t="str">
        <f t="shared" ref="E152:E154" si="24">IF(D152="yes",1,"-")</f>
        <v>-</v>
      </c>
      <c r="F152" s="513"/>
      <c r="G152" s="116"/>
    </row>
    <row r="153" spans="1:8" ht="15">
      <c r="A153" s="114"/>
      <c r="B153" s="843"/>
      <c r="C153" s="382" t="s">
        <v>747</v>
      </c>
      <c r="D153" s="408" t="str">
        <f>IF('Action Plan'!K80&lt;&gt;"", 'Action Plan'!K80, "-")</f>
        <v>-</v>
      </c>
      <c r="E153" s="408" t="str">
        <f t="shared" si="24"/>
        <v>-</v>
      </c>
      <c r="F153" s="513"/>
      <c r="G153" s="116"/>
    </row>
    <row r="154" spans="1:8" ht="15">
      <c r="A154" s="114"/>
      <c r="B154" s="843"/>
      <c r="C154" s="382" t="s">
        <v>748</v>
      </c>
      <c r="D154" s="408" t="str">
        <f>IF('Action Plan'!K81&lt;&gt;"", 'Action Plan'!K81, "-")</f>
        <v>-</v>
      </c>
      <c r="E154" s="408" t="str">
        <f t="shared" si="24"/>
        <v>-</v>
      </c>
      <c r="F154" s="513"/>
      <c r="G154" s="116"/>
    </row>
    <row r="155" spans="1:8" ht="15">
      <c r="A155" s="114"/>
      <c r="B155" s="843"/>
      <c r="C155" s="382" t="s">
        <v>798</v>
      </c>
      <c r="D155" s="408" t="str">
        <f>IF('Action Plan'!K82&lt;&gt;"", 'Action Plan'!K82, "-")</f>
        <v>-</v>
      </c>
      <c r="E155" s="408"/>
      <c r="F155" s="513" t="str">
        <f t="shared" ref="F155:F158" si="25">IF(D155="yes",1,"-")</f>
        <v>-</v>
      </c>
      <c r="G155" s="116"/>
    </row>
    <row r="156" spans="1:8" ht="15">
      <c r="A156" s="114"/>
      <c r="B156" s="843"/>
      <c r="C156" s="382" t="s">
        <v>799</v>
      </c>
      <c r="D156" s="408" t="str">
        <f>IF('Action Plan'!K83&lt;&gt;"", 'Action Plan'!K83, "-")</f>
        <v>-</v>
      </c>
      <c r="E156" s="408"/>
      <c r="F156" s="513" t="str">
        <f t="shared" si="25"/>
        <v>-</v>
      </c>
      <c r="G156" s="116"/>
    </row>
    <row r="157" spans="1:8" ht="15">
      <c r="A157" s="114"/>
      <c r="B157" s="843"/>
      <c r="C157" s="382" t="s">
        <v>872</v>
      </c>
      <c r="D157" s="408" t="str">
        <f>IF('Action Plan'!K84&lt;&gt;"", 'Action Plan'!K84, "-")</f>
        <v>-</v>
      </c>
      <c r="E157" s="408"/>
      <c r="F157" s="513" t="str">
        <f t="shared" si="25"/>
        <v>-</v>
      </c>
      <c r="G157" s="116"/>
    </row>
    <row r="158" spans="1:8" ht="15">
      <c r="A158" s="114"/>
      <c r="B158" s="843"/>
      <c r="C158" s="382" t="s">
        <v>800</v>
      </c>
      <c r="D158" s="408" t="str">
        <f>IF('Action Plan'!K85&lt;&gt;"", 'Action Plan'!K85, "-")</f>
        <v>-</v>
      </c>
      <c r="E158" s="408"/>
      <c r="F158" s="513" t="str">
        <f t="shared" si="25"/>
        <v>-</v>
      </c>
      <c r="G158" s="116"/>
    </row>
    <row r="159" spans="1:8" ht="15">
      <c r="A159" s="114"/>
      <c r="B159" s="843"/>
      <c r="C159" s="382" t="s">
        <v>867</v>
      </c>
      <c r="D159" s="408" t="str">
        <f>IF('Action Plan'!K86&lt;&gt;"", 'Action Plan'!K86, "-")</f>
        <v>-</v>
      </c>
      <c r="E159" s="408"/>
      <c r="F159" s="513" t="str">
        <f>IF(D159&lt;&gt;"",D159,"-")</f>
        <v>-</v>
      </c>
      <c r="G159" s="116"/>
      <c r="H159" s="242"/>
    </row>
    <row r="160" spans="1:8" ht="14.25">
      <c r="A160" s="114"/>
      <c r="B160" s="843"/>
      <c r="C160" s="418" t="s">
        <v>248</v>
      </c>
      <c r="D160" s="440"/>
      <c r="E160" s="440">
        <v>3</v>
      </c>
      <c r="F160" s="441">
        <v>7</v>
      </c>
      <c r="G160" s="116"/>
    </row>
    <row r="161" spans="1:8" ht="15.75" thickBot="1">
      <c r="A161" s="114"/>
      <c r="B161" s="844"/>
      <c r="C161" s="424" t="s">
        <v>266</v>
      </c>
      <c r="D161" s="425"/>
      <c r="E161" s="425">
        <f>SUM(E152:E159)</f>
        <v>0</v>
      </c>
      <c r="F161" s="426">
        <f>SUM(F152:F159)</f>
        <v>0</v>
      </c>
      <c r="G161" s="116"/>
    </row>
    <row r="162" spans="1:8" ht="15.75" customHeight="1">
      <c r="A162" s="117"/>
      <c r="B162" s="301"/>
      <c r="C162" s="596" t="s">
        <v>299</v>
      </c>
      <c r="D162" s="111"/>
      <c r="E162" s="597">
        <f>+E160+E149+E136</f>
        <v>5</v>
      </c>
      <c r="F162" s="598">
        <f>+F160+F149+F136</f>
        <v>24</v>
      </c>
      <c r="G162" s="115"/>
      <c r="H162" s="25"/>
    </row>
    <row r="163" spans="1:8" ht="18" customHeight="1" thickBot="1">
      <c r="A163" s="117"/>
      <c r="B163" s="121"/>
      <c r="C163" s="551" t="s">
        <v>300</v>
      </c>
      <c r="D163" s="148" t="str">
        <f>IF(E163=E162,"Core Pass","")</f>
        <v/>
      </c>
      <c r="E163" s="599">
        <f>+E161+E150+E137</f>
        <v>0</v>
      </c>
      <c r="F163" s="553">
        <f>+F161+F150+F137</f>
        <v>0</v>
      </c>
      <c r="G163" s="118"/>
      <c r="H163" s="25"/>
    </row>
    <row r="164" spans="1:8" ht="15.75" customHeight="1" thickBot="1">
      <c r="A164" s="119"/>
      <c r="B164" s="302"/>
      <c r="C164" s="55"/>
      <c r="D164" s="55"/>
      <c r="E164" s="55"/>
      <c r="F164" s="55"/>
      <c r="G164" s="120"/>
    </row>
    <row r="165" spans="1:8" ht="21" customHeight="1" thickBot="1">
      <c r="A165" s="128"/>
      <c r="B165" s="777" t="s">
        <v>204</v>
      </c>
      <c r="C165" s="777"/>
      <c r="D165" s="777"/>
      <c r="E165" s="777"/>
      <c r="F165" s="777"/>
      <c r="G165" s="129"/>
    </row>
    <row r="166" spans="1:8" ht="34.5" customHeight="1" thickBot="1">
      <c r="A166" s="130"/>
      <c r="B166" s="779" t="s">
        <v>205</v>
      </c>
      <c r="C166" s="780"/>
      <c r="D166" s="780"/>
      <c r="E166" s="780"/>
      <c r="F166" s="781"/>
      <c r="G166" s="124"/>
    </row>
    <row r="167" spans="1:8" ht="30.75" thickBot="1">
      <c r="A167" s="130"/>
      <c r="B167" s="557" t="s">
        <v>11</v>
      </c>
      <c r="C167" s="600" t="s">
        <v>12</v>
      </c>
      <c r="D167" s="601" t="s">
        <v>13</v>
      </c>
      <c r="E167" s="600" t="s">
        <v>292</v>
      </c>
      <c r="F167" s="602" t="s">
        <v>424</v>
      </c>
      <c r="G167" s="124"/>
    </row>
    <row r="168" spans="1:8" ht="30">
      <c r="A168" s="130"/>
      <c r="B168" s="840" t="s">
        <v>824</v>
      </c>
      <c r="C168" s="520" t="s">
        <v>149</v>
      </c>
      <c r="D168" s="521"/>
      <c r="E168" s="521"/>
      <c r="F168" s="438"/>
      <c r="G168" s="131"/>
    </row>
    <row r="169" spans="1:8" ht="15">
      <c r="A169" s="130"/>
      <c r="B169" s="841"/>
      <c r="C169" s="382" t="s">
        <v>752</v>
      </c>
      <c r="D169" s="408" t="str">
        <f>IF('Action Plan'!K87&lt;&gt;"", 'Action Plan'!K87, "-")</f>
        <v>-</v>
      </c>
      <c r="E169" s="408" t="str">
        <f t="shared" ref="E169:E172" si="26">IF(D169="yes",1,"-")</f>
        <v>-</v>
      </c>
      <c r="F169" s="585"/>
      <c r="G169" s="131"/>
    </row>
    <row r="170" spans="1:8" ht="15">
      <c r="A170" s="130"/>
      <c r="B170" s="841"/>
      <c r="C170" s="382" t="s">
        <v>753</v>
      </c>
      <c r="D170" s="408" t="str">
        <f>IF('Action Plan'!K88&lt;&gt;"", 'Action Plan'!K88, "-")</f>
        <v>-</v>
      </c>
      <c r="E170" s="408" t="str">
        <f t="shared" si="26"/>
        <v>-</v>
      </c>
      <c r="F170" s="585"/>
      <c r="G170" s="131"/>
    </row>
    <row r="171" spans="1:8" ht="15">
      <c r="A171" s="130"/>
      <c r="B171" s="841"/>
      <c r="C171" s="382" t="s">
        <v>754</v>
      </c>
      <c r="D171" s="408" t="str">
        <f>IF('Action Plan'!K89&lt;&gt;"", 'Action Plan'!K89, "-")</f>
        <v>-</v>
      </c>
      <c r="E171" s="408" t="str">
        <f t="shared" si="26"/>
        <v>-</v>
      </c>
      <c r="F171" s="585"/>
      <c r="G171" s="131"/>
    </row>
    <row r="172" spans="1:8" ht="15">
      <c r="A172" s="130"/>
      <c r="B172" s="841"/>
      <c r="C172" s="382" t="s">
        <v>755</v>
      </c>
      <c r="D172" s="408" t="str">
        <f>IF('Action Plan'!K90&lt;&gt;"", 'Action Plan'!K90, "-")</f>
        <v>-</v>
      </c>
      <c r="E172" s="408" t="str">
        <f t="shared" si="26"/>
        <v>-</v>
      </c>
      <c r="F172" s="585"/>
      <c r="G172" s="131"/>
    </row>
    <row r="173" spans="1:8" ht="15">
      <c r="A173" s="130"/>
      <c r="B173" s="841"/>
      <c r="C173" s="382" t="s">
        <v>801</v>
      </c>
      <c r="D173" s="408" t="str">
        <f>IF('Action Plan'!K91&lt;&gt;"", 'Action Plan'!K91, "-")</f>
        <v>-</v>
      </c>
      <c r="E173" s="593"/>
      <c r="F173" s="513" t="str">
        <f t="shared" ref="F173:F174" si="27">IF(D173="yes",1,"-")</f>
        <v>-</v>
      </c>
      <c r="G173" s="131"/>
    </row>
    <row r="174" spans="1:8" ht="15">
      <c r="A174" s="130"/>
      <c r="B174" s="841"/>
      <c r="C174" s="382" t="s">
        <v>802</v>
      </c>
      <c r="D174" s="408" t="str">
        <f>IF('Action Plan'!K92&lt;&gt;"", 'Action Plan'!K92, "-")</f>
        <v>-</v>
      </c>
      <c r="E174" s="593"/>
      <c r="F174" s="513" t="str">
        <f t="shared" si="27"/>
        <v>-</v>
      </c>
      <c r="G174" s="131"/>
    </row>
    <row r="175" spans="1:8" ht="15">
      <c r="A175" s="130"/>
      <c r="B175" s="841"/>
      <c r="C175" s="382" t="s">
        <v>803</v>
      </c>
      <c r="D175" s="408" t="str">
        <f>IF('Action Plan'!K93&lt;&gt;"", 'Action Plan'!K93, "-")</f>
        <v>-</v>
      </c>
      <c r="E175" s="408"/>
      <c r="F175" s="513" t="str">
        <f>IF(D175="yes",2,"-")</f>
        <v>-</v>
      </c>
      <c r="G175" s="131"/>
    </row>
    <row r="176" spans="1:8" ht="14.25">
      <c r="A176" s="130"/>
      <c r="B176" s="841"/>
      <c r="C176" s="418" t="s">
        <v>249</v>
      </c>
      <c r="D176" s="440"/>
      <c r="E176" s="440">
        <v>4</v>
      </c>
      <c r="F176" s="441">
        <v>4</v>
      </c>
      <c r="G176" s="131"/>
    </row>
    <row r="177" spans="1:7" ht="15">
      <c r="A177" s="130"/>
      <c r="B177" s="841"/>
      <c r="C177" s="413" t="s">
        <v>267</v>
      </c>
      <c r="D177" s="414"/>
      <c r="E177" s="414">
        <f>SUM(E169:E175)</f>
        <v>0</v>
      </c>
      <c r="F177" s="415">
        <f>SUM(F169:F175)</f>
        <v>0</v>
      </c>
      <c r="G177" s="131"/>
    </row>
    <row r="178" spans="1:7" ht="30">
      <c r="A178" s="130"/>
      <c r="B178" s="842" t="s">
        <v>825</v>
      </c>
      <c r="C178" s="436" t="s">
        <v>157</v>
      </c>
      <c r="D178" s="437"/>
      <c r="E178" s="437"/>
      <c r="F178" s="452"/>
      <c r="G178" s="131"/>
    </row>
    <row r="179" spans="1:7" ht="15">
      <c r="A179" s="130"/>
      <c r="B179" s="842"/>
      <c r="C179" s="382" t="s">
        <v>832</v>
      </c>
      <c r="D179" s="408" t="str">
        <f>IF('Action Plan'!K94&lt;&gt;"", 'Action Plan'!K94, "-")</f>
        <v>-</v>
      </c>
      <c r="E179" s="408" t="str">
        <f t="shared" ref="E179:E182" si="28">IF(D179="yes",1,"-")</f>
        <v>-</v>
      </c>
      <c r="F179" s="585"/>
      <c r="G179" s="131"/>
    </row>
    <row r="180" spans="1:7" ht="15">
      <c r="A180" s="130"/>
      <c r="B180" s="842"/>
      <c r="C180" s="382" t="s">
        <v>756</v>
      </c>
      <c r="D180" s="408" t="str">
        <f>IF('Action Plan'!K95&lt;&gt;"", 'Action Plan'!K95, "-")</f>
        <v>-</v>
      </c>
      <c r="E180" s="408" t="str">
        <f t="shared" si="28"/>
        <v>-</v>
      </c>
      <c r="F180" s="585"/>
      <c r="G180" s="131"/>
    </row>
    <row r="181" spans="1:7" ht="15">
      <c r="A181" s="130"/>
      <c r="B181" s="842"/>
      <c r="C181" s="382" t="s">
        <v>757</v>
      </c>
      <c r="D181" s="408" t="str">
        <f>IF('Action Plan'!K96&lt;&gt;"", 'Action Plan'!K96, "-")</f>
        <v>-</v>
      </c>
      <c r="E181" s="408" t="str">
        <f t="shared" si="28"/>
        <v>-</v>
      </c>
      <c r="F181" s="585"/>
      <c r="G181" s="131"/>
    </row>
    <row r="182" spans="1:7" ht="15">
      <c r="A182" s="130"/>
      <c r="B182" s="842"/>
      <c r="C182" s="382" t="s">
        <v>758</v>
      </c>
      <c r="D182" s="408" t="str">
        <f>IF('Action Plan'!K97&lt;&gt;"", 'Action Plan'!K97, "-")</f>
        <v>-</v>
      </c>
      <c r="E182" s="408" t="str">
        <f t="shared" si="28"/>
        <v>-</v>
      </c>
      <c r="F182" s="585"/>
      <c r="G182" s="131"/>
    </row>
    <row r="183" spans="1:7" ht="15">
      <c r="A183" s="130"/>
      <c r="B183" s="842"/>
      <c r="C183" s="382" t="s">
        <v>834</v>
      </c>
      <c r="D183" s="408" t="str">
        <f>IF('Action Plan'!K98&lt;&gt;"", 'Action Plan'!K98, "-")</f>
        <v>-</v>
      </c>
      <c r="E183" s="408"/>
      <c r="F183" s="513" t="str">
        <f t="shared" ref="F183:F185" si="29">IF(D183="yes",2,"-")</f>
        <v>-</v>
      </c>
      <c r="G183" s="131"/>
    </row>
    <row r="184" spans="1:7" ht="15">
      <c r="A184" s="130"/>
      <c r="B184" s="842"/>
      <c r="C184" s="382" t="s">
        <v>804</v>
      </c>
      <c r="D184" s="408" t="str">
        <f>IF('Action Plan'!K99&lt;&gt;"", 'Action Plan'!K99, "-")</f>
        <v>-</v>
      </c>
      <c r="E184" s="593"/>
      <c r="F184" s="513" t="str">
        <f t="shared" ref="F184" si="30">IF(D184="yes",1,"-")</f>
        <v>-</v>
      </c>
      <c r="G184" s="131"/>
    </row>
    <row r="185" spans="1:7" ht="15">
      <c r="A185" s="130"/>
      <c r="B185" s="842"/>
      <c r="C185" s="382" t="s">
        <v>805</v>
      </c>
      <c r="D185" s="408" t="str">
        <f>IF('Action Plan'!K100&lt;&gt;"", 'Action Plan'!K100, "-")</f>
        <v>-</v>
      </c>
      <c r="E185" s="408"/>
      <c r="F185" s="513" t="str">
        <f t="shared" si="29"/>
        <v>-</v>
      </c>
      <c r="G185" s="131"/>
    </row>
    <row r="186" spans="1:7" ht="14.25">
      <c r="A186" s="130"/>
      <c r="B186" s="842"/>
      <c r="C186" s="418" t="s">
        <v>250</v>
      </c>
      <c r="D186" s="440"/>
      <c r="E186" s="440">
        <v>4</v>
      </c>
      <c r="F186" s="441">
        <v>5</v>
      </c>
      <c r="G186" s="131"/>
    </row>
    <row r="187" spans="1:7" ht="15">
      <c r="A187" s="130"/>
      <c r="B187" s="842"/>
      <c r="C187" s="413" t="s">
        <v>268</v>
      </c>
      <c r="D187" s="414"/>
      <c r="E187" s="414">
        <f>SUM(E179:E185)</f>
        <v>0</v>
      </c>
      <c r="F187" s="415">
        <f>SUM(F179:F185)</f>
        <v>0</v>
      </c>
      <c r="G187" s="131"/>
    </row>
    <row r="188" spans="1:7" ht="45">
      <c r="A188" s="130"/>
      <c r="B188" s="843" t="s">
        <v>826</v>
      </c>
      <c r="C188" s="436" t="s">
        <v>210</v>
      </c>
      <c r="D188" s="437"/>
      <c r="E188" s="437"/>
      <c r="F188" s="452"/>
      <c r="G188" s="131"/>
    </row>
    <row r="189" spans="1:7" ht="15">
      <c r="A189" s="130"/>
      <c r="B189" s="843"/>
      <c r="C189" s="382" t="s">
        <v>759</v>
      </c>
      <c r="D189" s="408" t="str">
        <f>IF('Action Plan'!K101&lt;&gt;"", 'Action Plan'!K101, "-")</f>
        <v>-</v>
      </c>
      <c r="E189" s="408" t="str">
        <f t="shared" ref="E189" si="31">IF(D189="yes",1,"-")</f>
        <v>-</v>
      </c>
      <c r="F189" s="603"/>
      <c r="G189" s="131"/>
    </row>
    <row r="190" spans="1:7" ht="15">
      <c r="A190" s="130"/>
      <c r="B190" s="843"/>
      <c r="C190" s="382" t="s">
        <v>806</v>
      </c>
      <c r="D190" s="408" t="str">
        <f>IF('Action Plan'!K102&lt;&gt;"", 'Action Plan'!K102, "-")</f>
        <v>-</v>
      </c>
      <c r="E190" s="604"/>
      <c r="F190" s="513" t="str">
        <f t="shared" ref="F190" si="32">IF(D190="yes",1,"-")</f>
        <v>-</v>
      </c>
      <c r="G190" s="131"/>
    </row>
    <row r="191" spans="1:7" ht="15">
      <c r="A191" s="130"/>
      <c r="B191" s="843"/>
      <c r="C191" s="382" t="s">
        <v>807</v>
      </c>
      <c r="D191" s="408" t="str">
        <f>IF('Action Plan'!K103&lt;&gt;"", 'Action Plan'!K103, "-")</f>
        <v>-</v>
      </c>
      <c r="E191" s="604"/>
      <c r="F191" s="513" t="str">
        <f t="shared" ref="F191" si="33">IF(D191="yes",2,"-")</f>
        <v>-</v>
      </c>
      <c r="G191" s="131"/>
    </row>
    <row r="192" spans="1:7" ht="15">
      <c r="A192" s="130"/>
      <c r="B192" s="843"/>
      <c r="C192" s="382" t="s">
        <v>808</v>
      </c>
      <c r="D192" s="408" t="str">
        <f>IF('Action Plan'!K104&lt;&gt;"", 'Action Plan'!K104, "-")</f>
        <v>-</v>
      </c>
      <c r="E192" s="604"/>
      <c r="F192" s="513" t="str">
        <f t="shared" ref="F192" si="34">IF(D192="yes",2,"-")</f>
        <v>-</v>
      </c>
      <c r="G192" s="131"/>
    </row>
    <row r="193" spans="1:10" ht="15">
      <c r="A193" s="130"/>
      <c r="B193" s="843"/>
      <c r="C193" s="382" t="s">
        <v>873</v>
      </c>
      <c r="D193" s="408" t="str">
        <f>IF('Action Plan'!K105&lt;&gt;"", 'Action Plan'!K105, "-")</f>
        <v>-</v>
      </c>
      <c r="E193" s="595"/>
      <c r="F193" s="513" t="str">
        <f>IF(D193&lt;&gt;"",D193,"-")</f>
        <v>-</v>
      </c>
      <c r="G193" s="131"/>
    </row>
    <row r="194" spans="1:10" ht="14.25">
      <c r="A194" s="130"/>
      <c r="B194" s="843"/>
      <c r="C194" s="418" t="s">
        <v>251</v>
      </c>
      <c r="D194" s="440"/>
      <c r="E194" s="440">
        <v>1</v>
      </c>
      <c r="F194" s="441">
        <v>7</v>
      </c>
      <c r="G194" s="131"/>
    </row>
    <row r="195" spans="1:10" ht="15.75" thickBot="1">
      <c r="A195" s="130"/>
      <c r="B195" s="844"/>
      <c r="C195" s="424" t="s">
        <v>269</v>
      </c>
      <c r="D195" s="425"/>
      <c r="E195" s="425">
        <f>SUM(E189:E193)</f>
        <v>0</v>
      </c>
      <c r="F195" s="426">
        <f>SUM(F189:F193)</f>
        <v>0</v>
      </c>
      <c r="G195" s="131"/>
    </row>
    <row r="196" spans="1:10" ht="15.75" customHeight="1">
      <c r="A196" s="122"/>
      <c r="B196" s="303"/>
      <c r="C196" s="608" t="s">
        <v>303</v>
      </c>
      <c r="D196" s="123"/>
      <c r="E196" s="605">
        <f>+E194+E186+E176</f>
        <v>9</v>
      </c>
      <c r="F196" s="606">
        <f>+F194+F186+F176</f>
        <v>16</v>
      </c>
      <c r="G196" s="124"/>
      <c r="H196" s="25"/>
    </row>
    <row r="197" spans="1:10" ht="18" customHeight="1" thickBot="1">
      <c r="A197" s="122"/>
      <c r="B197" s="132"/>
      <c r="C197" s="609" t="s">
        <v>304</v>
      </c>
      <c r="D197" s="149" t="str">
        <f>IF(E197=E196,"Core Pass","")</f>
        <v/>
      </c>
      <c r="E197" s="607">
        <f>+E195+E187+E177</f>
        <v>0</v>
      </c>
      <c r="F197" s="566">
        <f>+F195+F187+F177</f>
        <v>0</v>
      </c>
      <c r="G197" s="125"/>
      <c r="H197" s="25"/>
    </row>
    <row r="198" spans="1:10" ht="21" customHeight="1" thickBot="1">
      <c r="A198" s="126"/>
      <c r="B198" s="304"/>
      <c r="C198" s="64"/>
      <c r="D198" s="64"/>
      <c r="E198" s="64"/>
      <c r="F198" s="64"/>
      <c r="G198" s="127"/>
    </row>
    <row r="199" spans="1:10" s="242" customFormat="1" ht="21" customHeight="1">
      <c r="A199" s="139"/>
      <c r="B199" s="340"/>
      <c r="C199" s="139"/>
      <c r="D199" s="139"/>
      <c r="E199" s="139"/>
      <c r="F199" s="139"/>
      <c r="G199" s="139"/>
    </row>
    <row r="200" spans="1:10" s="242" customFormat="1" ht="21" customHeight="1">
      <c r="A200" s="139"/>
      <c r="B200" s="340"/>
      <c r="C200" s="139"/>
      <c r="D200" s="139"/>
      <c r="E200" s="139"/>
      <c r="F200" s="139"/>
      <c r="G200" s="139"/>
    </row>
    <row r="201" spans="1:10" s="242" customFormat="1" ht="21" customHeight="1">
      <c r="A201" s="139"/>
      <c r="B201" s="340"/>
      <c r="C201" s="139"/>
      <c r="D201" s="139"/>
      <c r="E201" s="139"/>
      <c r="F201" s="139"/>
      <c r="G201" s="139"/>
    </row>
    <row r="202" spans="1:10" ht="21" hidden="1" customHeight="1">
      <c r="C202" s="143" t="s">
        <v>408</v>
      </c>
      <c r="E202">
        <f>+E196+E162+E126+E105+E79+E27</f>
        <v>40</v>
      </c>
      <c r="F202">
        <f>+F196+F162+F126+F105+F79+F27</f>
        <v>83</v>
      </c>
    </row>
    <row r="203" spans="1:10" ht="21" hidden="1" customHeight="1">
      <c r="C203" s="143" t="s">
        <v>409</v>
      </c>
      <c r="E203">
        <f>+E197+E163+E127+E106+E80+E28</f>
        <v>0</v>
      </c>
      <c r="F203">
        <f>+F197+F163+F127+F106+F80+F28</f>
        <v>0</v>
      </c>
      <c r="J203" s="65"/>
    </row>
    <row r="204" spans="1:10" ht="21" hidden="1" customHeight="1">
      <c r="C204" s="150" t="str">
        <f>+E204&amp;" Out of 6 Core Concept Areas Passed"</f>
        <v>0 Out of 6 Core Concept Areas Passed</v>
      </c>
      <c r="D204" s="342" t="s">
        <v>519</v>
      </c>
      <c r="E204">
        <f>COUNTIF(D8:D197,"Core Pass")</f>
        <v>0</v>
      </c>
      <c r="F204" s="67"/>
    </row>
    <row r="205" spans="1:10" ht="21" hidden="1" customHeight="1">
      <c r="C205" s="150" t="str">
        <f>"Elective Credits earned in "&amp;F205&amp;" out of 6 Concept areas."</f>
        <v>Elective Credits earned in 0 out of 6 Concept areas.</v>
      </c>
      <c r="D205" s="342" t="s">
        <v>520</v>
      </c>
      <c r="F205" s="151">
        <f>COUNTIF(F206:F211,"&gt;0")</f>
        <v>0</v>
      </c>
    </row>
    <row r="206" spans="1:10" ht="20.25" hidden="1" customHeight="1">
      <c r="C206" s="65" t="s">
        <v>410</v>
      </c>
      <c r="E206">
        <f>+E28</f>
        <v>0</v>
      </c>
      <c r="F206">
        <f>+F28</f>
        <v>0</v>
      </c>
    </row>
    <row r="207" spans="1:10" ht="20.25" hidden="1" customHeight="1">
      <c r="C207" s="65" t="s">
        <v>411</v>
      </c>
      <c r="E207">
        <f>+E80</f>
        <v>0</v>
      </c>
      <c r="F207">
        <f>+F80</f>
        <v>0</v>
      </c>
    </row>
    <row r="208" spans="1:10" ht="20.25" hidden="1" customHeight="1">
      <c r="C208" s="65" t="s">
        <v>412</v>
      </c>
      <c r="E208">
        <f>+E106</f>
        <v>0</v>
      </c>
      <c r="F208">
        <f>+F106</f>
        <v>0</v>
      </c>
    </row>
    <row r="209" spans="3:6" ht="20.25" hidden="1" customHeight="1">
      <c r="C209" s="65" t="s">
        <v>413</v>
      </c>
      <c r="E209">
        <f>+E127</f>
        <v>0</v>
      </c>
      <c r="F209">
        <f>+F127</f>
        <v>0</v>
      </c>
    </row>
    <row r="210" spans="3:6" ht="20.25" hidden="1" customHeight="1">
      <c r="C210" s="65" t="s">
        <v>415</v>
      </c>
      <c r="E210">
        <f>+E163</f>
        <v>0</v>
      </c>
      <c r="F210">
        <f>+F163</f>
        <v>0</v>
      </c>
    </row>
    <row r="211" spans="3:6" ht="20.25" hidden="1" customHeight="1">
      <c r="C211" s="65" t="s">
        <v>414</v>
      </c>
      <c r="E211">
        <f>+E197</f>
        <v>0</v>
      </c>
      <c r="F211">
        <f>+F197</f>
        <v>0</v>
      </c>
    </row>
    <row r="212" spans="3:6" ht="20.25" hidden="1" customHeight="1">
      <c r="E212" s="152">
        <f>SUM(E206:E211)</f>
        <v>0</v>
      </c>
      <c r="F212" s="152">
        <f>SUM(F206:F211)</f>
        <v>0</v>
      </c>
    </row>
    <row r="213" spans="3:6" ht="20.25" hidden="1" customHeight="1"/>
    <row r="214" spans="3:6" ht="21" hidden="1" customHeight="1">
      <c r="C214" s="70" t="s">
        <v>502</v>
      </c>
      <c r="D214" s="343" t="str">
        <f>+'Summary Score Recap'!D64</f>
        <v>Not Passing at this Time</v>
      </c>
      <c r="E214" s="164"/>
      <c r="F214" s="164"/>
    </row>
    <row r="215" spans="3:6" ht="21" hidden="1" customHeight="1">
      <c r="C215" s="70" t="s">
        <v>503</v>
      </c>
      <c r="D215" s="164" t="str">
        <f>+'Summary Score Recap'!D65</f>
        <v>Core Not Passed</v>
      </c>
      <c r="E215" s="164"/>
      <c r="F215" s="164">
        <f>+'Summary Score Recap'!F65</f>
        <v>0</v>
      </c>
    </row>
    <row r="216" spans="3:6" ht="21" hidden="1" customHeight="1">
      <c r="C216" s="70" t="s">
        <v>504</v>
      </c>
      <c r="D216" s="164" t="str">
        <f>+'Summary Score Recap'!D66</f>
        <v>Elective Not Passed</v>
      </c>
      <c r="E216" s="164"/>
      <c r="F216" s="164">
        <f>+'Summary Score Recap'!F66</f>
        <v>0</v>
      </c>
    </row>
    <row r="217" spans="3:6" ht="21" hidden="1" customHeight="1"/>
    <row r="218" spans="3:6" ht="21" customHeight="1"/>
    <row r="219" spans="3:6" ht="18" customHeight="1"/>
    <row r="220" spans="3:6" ht="31.5" customHeight="1"/>
    <row r="221" spans="3:6" ht="41.25" customHeight="1"/>
    <row r="223" spans="3:6" ht="25.5" customHeight="1"/>
    <row r="224" spans="3:6" ht="25.5" customHeight="1"/>
    <row r="225" ht="25.5" customHeight="1"/>
    <row r="226" ht="25.5" customHeight="1"/>
    <row r="227" ht="25.5" customHeight="1"/>
    <row r="228" ht="33" customHeight="1"/>
    <row r="229" ht="21" customHeight="1"/>
    <row r="230" ht="21" customHeight="1"/>
    <row r="231" ht="21" customHeight="1"/>
    <row r="232" ht="21" customHeight="1"/>
    <row r="233" ht="54.75" customHeight="1"/>
    <row r="234" ht="26.25" customHeight="1"/>
    <row r="235" ht="26.25" customHeight="1"/>
    <row r="236" ht="26.25" customHeight="1"/>
    <row r="237" ht="26.25" customHeight="1"/>
    <row r="238" ht="26.25" customHeight="1"/>
    <row r="239" ht="21" customHeight="1"/>
    <row r="240" ht="21" customHeight="1"/>
    <row r="241" ht="21" customHeight="1"/>
    <row r="242" ht="21" customHeight="1"/>
    <row r="243" ht="21" customHeight="1"/>
    <row r="245" ht="36" customHeight="1"/>
    <row r="246" ht="36" customHeight="1"/>
    <row r="247" ht="36" customHeight="1"/>
    <row r="248" ht="36" customHeight="1"/>
    <row r="249" ht="36" customHeight="1"/>
    <row r="251" ht="21" customHeight="1"/>
    <row r="252" ht="21" customHeight="1"/>
    <row r="253" ht="21" customHeight="1"/>
    <row r="254" ht="21" customHeight="1"/>
    <row r="255" ht="33" customHeight="1"/>
    <row r="256" ht="30" customHeight="1"/>
    <row r="257" ht="32.25" customHeight="1"/>
    <row r="258" ht="32.25" customHeight="1"/>
    <row r="259" ht="30.75" customHeight="1"/>
    <row r="260" ht="21" customHeight="1"/>
    <row r="261" ht="21" customHeight="1"/>
    <row r="262" ht="21" customHeight="1"/>
    <row r="263" ht="21" customHeight="1"/>
    <row r="266" ht="21" customHeight="1"/>
    <row r="267" ht="21" customHeight="1"/>
    <row r="268" ht="21" customHeight="1"/>
    <row r="269" ht="24" customHeight="1"/>
    <row r="270" ht="30.75" customHeight="1"/>
    <row r="271" ht="25.5" customHeight="1"/>
    <row r="272" ht="21" customHeight="1"/>
    <row r="273" ht="21" customHeight="1"/>
    <row r="274" ht="21" customHeight="1"/>
    <row r="275" ht="21" customHeight="1"/>
    <row r="276" ht="18" customHeight="1"/>
    <row r="277" ht="30" customHeight="1"/>
    <row r="278" ht="41.25" customHeight="1"/>
    <row r="279" ht="25.5"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21" customHeight="1"/>
    <row r="291" ht="21" customHeight="1"/>
    <row r="292" ht="21" customHeight="1"/>
    <row r="293" ht="21" customHeight="1"/>
    <row r="294" ht="18" customHeight="1"/>
    <row r="295" ht="29.25" customHeight="1"/>
    <row r="296" ht="30" customHeight="1"/>
    <row r="297" ht="21.75" customHeight="1"/>
    <row r="298" ht="27.75" customHeight="1"/>
    <row r="299" ht="32.25" customHeight="1"/>
    <row r="300" ht="30.75" customHeight="1"/>
    <row r="303" ht="29.25" customHeight="1"/>
    <row r="304" ht="29.25" customHeight="1"/>
    <row r="305" ht="21" customHeight="1"/>
    <row r="306" ht="21" customHeight="1"/>
    <row r="307" ht="21" customHeight="1"/>
    <row r="308" ht="21" customHeight="1"/>
    <row r="309" ht="21" customHeight="1"/>
    <row r="310" ht="18" customHeight="1"/>
    <row r="311" ht="31.5" customHeight="1"/>
    <row r="312" ht="31.5" customHeight="1"/>
    <row r="313" ht="31.5" customHeight="1"/>
    <row r="314" ht="42" customHeight="1"/>
    <row r="315" ht="31.5" customHeight="1"/>
    <row r="316" ht="42.75" customHeight="1"/>
    <row r="317" ht="43.5" customHeight="1"/>
    <row r="318" ht="21" customHeight="1"/>
    <row r="319" ht="21" customHeight="1"/>
    <row r="320" ht="21" customHeight="1"/>
    <row r="321" ht="21" customHeight="1"/>
    <row r="322" ht="18" customHeight="1"/>
    <row r="323" ht="35.25" customHeight="1"/>
    <row r="324" ht="41.25" customHeight="1"/>
    <row r="325" ht="32.25" customHeight="1"/>
    <row r="326" ht="29.25" customHeight="1"/>
    <row r="327" ht="29.25" customHeight="1"/>
    <row r="328" ht="29.25" customHeight="1"/>
    <row r="329" ht="41.25" customHeight="1"/>
    <row r="330" ht="21" customHeight="1"/>
    <row r="331" ht="21" customHeight="1"/>
    <row r="332" ht="21" customHeight="1"/>
    <row r="333" ht="21" customHeight="1"/>
    <row r="334" ht="46.5" customHeight="1"/>
    <row r="335" ht="33.75" customHeight="1"/>
    <row r="336" ht="33.75" customHeight="1"/>
    <row r="337" ht="21" customHeight="1"/>
    <row r="338" ht="21" customHeight="1"/>
    <row r="339" ht="21" customHeight="1"/>
    <row r="340" ht="21" customHeight="1"/>
    <row r="343" ht="21" customHeight="1"/>
    <row r="344" ht="21" customHeight="1"/>
    <row r="345" ht="21" customHeight="1"/>
    <row r="346" ht="21" customHeight="1"/>
    <row r="347" ht="21" customHeight="1"/>
    <row r="348" ht="21" customHeight="1"/>
    <row r="349" ht="21" customHeight="1"/>
    <row r="350" ht="33.75" customHeight="1"/>
    <row r="351" ht="30" customHeight="1"/>
    <row r="352" ht="30" customHeight="1"/>
    <row r="353" ht="24.75" customHeight="1"/>
    <row r="354" ht="24.75" customHeight="1"/>
    <row r="355" ht="30" customHeight="1"/>
    <row r="356" ht="30" customHeight="1"/>
    <row r="357" ht="30" customHeight="1"/>
    <row r="358" ht="21" customHeight="1"/>
    <row r="359" ht="21" customHeight="1"/>
    <row r="360" ht="21" customHeight="1"/>
    <row r="361" ht="21" customHeight="1"/>
    <row r="362" ht="21" customHeight="1"/>
    <row r="363" ht="34.5" customHeight="1"/>
    <row r="364" ht="39.75" customHeight="1"/>
    <row r="365" ht="39.75" customHeight="1"/>
    <row r="366" ht="39.75" customHeight="1"/>
    <row r="367" ht="39.75" customHeight="1"/>
    <row r="368" ht="21" customHeight="1"/>
    <row r="369" ht="21" customHeight="1"/>
    <row r="370" ht="21" customHeight="1"/>
    <row r="371" ht="21" customHeight="1"/>
    <row r="372" ht="31.5" customHeight="1"/>
    <row r="373" ht="22.5" customHeight="1"/>
    <row r="374" ht="22.5" customHeight="1"/>
    <row r="375" ht="24" customHeight="1"/>
    <row r="376" ht="24" customHeight="1"/>
    <row r="377" ht="21" customHeight="1"/>
    <row r="378" ht="21" customHeight="1"/>
    <row r="379" ht="21" customHeight="1"/>
    <row r="380" ht="21" customHeight="1"/>
    <row r="381" ht="20.25" customHeight="1"/>
    <row r="382" ht="20.25" customHeight="1"/>
    <row r="389" ht="18" customHeight="1"/>
    <row r="390" ht="18" customHeight="1"/>
    <row r="392" ht="21" customHeight="1"/>
  </sheetData>
  <mergeCells count="36">
    <mergeCell ref="B1:F1"/>
    <mergeCell ref="B6:F6"/>
    <mergeCell ref="B23:B26"/>
    <mergeCell ref="B33:B43"/>
    <mergeCell ref="B44:B49"/>
    <mergeCell ref="B30:F30"/>
    <mergeCell ref="B31:E31"/>
    <mergeCell ref="B7:F7"/>
    <mergeCell ref="B9:B16"/>
    <mergeCell ref="B17:B22"/>
    <mergeCell ref="B2:F2"/>
    <mergeCell ref="B3:F3"/>
    <mergeCell ref="B4:F4"/>
    <mergeCell ref="B82:F82"/>
    <mergeCell ref="B83:F83"/>
    <mergeCell ref="B108:F108"/>
    <mergeCell ref="B50:B54"/>
    <mergeCell ref="C50:F50"/>
    <mergeCell ref="B55:B63"/>
    <mergeCell ref="B64:B67"/>
    <mergeCell ref="B68:B78"/>
    <mergeCell ref="B109:F109"/>
    <mergeCell ref="B129:F129"/>
    <mergeCell ref="B130:F130"/>
    <mergeCell ref="B85:B96"/>
    <mergeCell ref="B97:B104"/>
    <mergeCell ref="B168:B177"/>
    <mergeCell ref="B178:B187"/>
    <mergeCell ref="B188:B195"/>
    <mergeCell ref="B111:B116"/>
    <mergeCell ref="B117:B125"/>
    <mergeCell ref="B132:B137"/>
    <mergeCell ref="B138:B150"/>
    <mergeCell ref="B151:B161"/>
    <mergeCell ref="B165:F165"/>
    <mergeCell ref="B166:F166"/>
  </mergeCells>
  <phoneticPr fontId="2" type="noConversion"/>
  <dataValidations count="1">
    <dataValidation allowBlank="1" sqref="C10:C14 C18" xr:uid="{00000000-0002-0000-0500-000000000000}"/>
  </dataValidations>
  <pageMargins left="0.7" right="0.7" top="0.5" bottom="0.75" header="0.05" footer="0.3"/>
  <pageSetup scale="55" fitToHeight="0" orientation="portrait" r:id="rId1"/>
  <headerFooter>
    <oddHeader>&amp;L&amp;G</oddHeader>
    <oddFooter>&amp;LSource: NCQA Standards V2 9/30/2017
Tool updated by Qualis Health, Dec 21, 2017&amp;CNOTE: The score you obtain using this tool does 
 Not guarantee receipt of that same score from NCQA&amp;RPage &amp;P of &amp;N -
 &amp;D &amp;T</oddFooter>
  </headerFooter>
  <rowBreaks count="3" manualBreakCount="3">
    <brk id="29" max="16383" man="1"/>
    <brk id="81" max="16383" man="1"/>
    <brk id="128"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0.89999084444715716"/>
    <pageSetUpPr fitToPage="1"/>
  </sheetPr>
  <dimension ref="A1:I635"/>
  <sheetViews>
    <sheetView topLeftCell="A39" zoomScaleNormal="100" workbookViewId="0">
      <selection activeCell="A5" sqref="A5"/>
    </sheetView>
  </sheetViews>
  <sheetFormatPr defaultRowHeight="12.75"/>
  <cols>
    <col min="1" max="1" width="2.140625" customWidth="1"/>
    <col min="2" max="2" width="1.28515625" customWidth="1"/>
    <col min="3" max="3" width="90" style="136" customWidth="1"/>
    <col min="4" max="4" width="12.85546875" customWidth="1"/>
    <col min="5" max="5" width="1.140625" customWidth="1"/>
    <col min="6" max="6" width="14.42578125" customWidth="1"/>
    <col min="7" max="7" width="1.28515625" customWidth="1"/>
  </cols>
  <sheetData>
    <row r="1" spans="1:9" ht="89.25" customHeight="1" thickBot="1">
      <c r="C1" s="865" t="s">
        <v>231</v>
      </c>
      <c r="D1" s="865"/>
      <c r="E1" s="865"/>
      <c r="F1" s="865"/>
    </row>
    <row r="2" spans="1:9" ht="25.5" customHeight="1" thickBot="1">
      <c r="C2" s="859" t="str">
        <f>+"Score Results = "&amp;D64</f>
        <v>Score Results = Not Passing at this Time</v>
      </c>
      <c r="D2" s="860"/>
      <c r="E2" s="860"/>
      <c r="F2" s="861"/>
    </row>
    <row r="3" spans="1:9" ht="24" customHeight="1">
      <c r="C3" s="231" t="str">
        <f>IF(F65=0,""&amp;D65&amp;" - Passed "&amp;D71&amp; " Concept Areas, only "&amp;6-D71&amp;" Concept areas and "&amp;40-D70&amp;" credits remaining.","Core Passed - All 6 Core Concept Areas Passed")</f>
        <v>Core Not Passed - Passed 0 Concept Areas, only 6 Concept areas and 40 credits remaining.</v>
      </c>
      <c r="D3" s="232"/>
      <c r="E3" s="233"/>
      <c r="F3" s="234"/>
      <c r="I3" s="65"/>
    </row>
    <row r="4" spans="1:9" ht="21.75" customHeight="1" thickBot="1">
      <c r="C4" s="235" t="str">
        <f>+D66&amp;+" - Completed "&amp;F70&amp;" Elective credits in "&amp;F72&amp;" Concept areas "</f>
        <v xml:space="preserve">Elective Not Passed - Completed 0 Elective credits in 0 Concept areas </v>
      </c>
      <c r="D4" s="236"/>
      <c r="E4" s="237"/>
      <c r="F4" s="238"/>
    </row>
    <row r="5" spans="1:9" s="242" customFormat="1" ht="6.75" customHeight="1" thickBot="1">
      <c r="A5" s="242" t="s">
        <v>845</v>
      </c>
      <c r="C5" s="254"/>
      <c r="D5" s="255"/>
      <c r="E5" s="244"/>
      <c r="F5" s="244"/>
    </row>
    <row r="6" spans="1:9" ht="13.5" customHeight="1" thickBot="1">
      <c r="B6" s="166"/>
      <c r="C6" s="258"/>
      <c r="D6" s="259"/>
      <c r="E6" s="260"/>
      <c r="F6" s="260"/>
      <c r="G6" s="167"/>
    </row>
    <row r="7" spans="1:9" ht="33" customHeight="1" thickBot="1">
      <c r="B7" s="168"/>
      <c r="C7" s="173" t="s">
        <v>828</v>
      </c>
      <c r="D7" s="174" t="s">
        <v>292</v>
      </c>
      <c r="E7" s="175"/>
      <c r="F7" s="176" t="s">
        <v>305</v>
      </c>
      <c r="G7" s="169"/>
    </row>
    <row r="8" spans="1:9" ht="7.5" customHeight="1" thickBot="1">
      <c r="B8" s="177"/>
      <c r="C8" s="183"/>
      <c r="D8" s="178"/>
      <c r="E8" s="179"/>
      <c r="F8" s="178"/>
      <c r="G8" s="80"/>
    </row>
    <row r="9" spans="1:9" ht="18">
      <c r="B9" s="170"/>
      <c r="C9" s="180" t="s">
        <v>35</v>
      </c>
      <c r="D9" s="181"/>
      <c r="E9" s="181"/>
      <c r="F9" s="182"/>
      <c r="G9" s="57"/>
    </row>
    <row r="10" spans="1:9" ht="15">
      <c r="B10" s="170"/>
      <c r="C10" s="284" t="s">
        <v>501</v>
      </c>
      <c r="D10" s="610" t="str">
        <f>TEXT('Summary of Total Score'!E16,"0")&amp;" out of "&amp;TEXT('Summary of Total Score'!E15,"0")</f>
        <v>0 out of 2</v>
      </c>
      <c r="E10" s="611"/>
      <c r="F10" s="612" t="str">
        <f>TEXT('Summary of Total Score'!F16,"0")&amp;" out of "&amp;TEXT('Summary of Total Score'!F15,"0")</f>
        <v>0 out of 5</v>
      </c>
      <c r="G10" s="57"/>
    </row>
    <row r="11" spans="1:9" ht="15">
      <c r="B11" s="170"/>
      <c r="C11" s="274" t="s">
        <v>500</v>
      </c>
      <c r="D11" s="610" t="str">
        <f>TEXT('Summary of Total Score'!E22,"0")&amp;" out of "&amp;TEXT('Summary of Total Score'!E21,"0")</f>
        <v>0 out of 2</v>
      </c>
      <c r="E11" s="613"/>
      <c r="F11" s="612" t="str">
        <f>TEXT('Summary of Total Score'!F22,"0")&amp;" out of "&amp;TEXT('Summary of Total Score'!F21,"0")</f>
        <v>0 out of 2</v>
      </c>
      <c r="G11" s="57"/>
    </row>
    <row r="12" spans="1:9" ht="15">
      <c r="B12" s="170"/>
      <c r="C12" s="275" t="s">
        <v>499</v>
      </c>
      <c r="D12" s="610" t="str">
        <f>TEXT('Summary of Total Score'!E26,"0")&amp;" out of "&amp;TEXT('Summary of Total Score'!E25,"0")</f>
        <v>0 out of 1</v>
      </c>
      <c r="E12" s="613"/>
      <c r="F12" s="612" t="str">
        <f>TEXT('Summary of Total Score'!F26,"0")&amp;" out of "&amp;TEXT('Summary of Total Score'!F25,"0")</f>
        <v>0 out of 0</v>
      </c>
      <c r="G12" s="57"/>
    </row>
    <row r="13" spans="1:9" ht="15.75">
      <c r="B13" s="170"/>
      <c r="C13" s="261" t="s">
        <v>293</v>
      </c>
      <c r="D13" s="614" t="str">
        <f>TEXT('Summary of Total Score'!E28,"0")&amp;" out of "&amp;TEXT('Summary of Total Score'!E27,"0")</f>
        <v>0 out of 5</v>
      </c>
      <c r="E13" s="614"/>
      <c r="F13" s="615" t="str">
        <f>TEXT('Summary of Total Score'!F28,"0")&amp;" out of "&amp;TEXT('Summary of Total Score'!F27,"0")</f>
        <v>0 out of 7</v>
      </c>
      <c r="G13" s="57"/>
    </row>
    <row r="14" spans="1:9" ht="16.5" thickBot="1">
      <c r="B14" s="170"/>
      <c r="C14" s="262" t="s">
        <v>407</v>
      </c>
      <c r="D14" s="616" t="str">
        <f>IF('Summary of Total Score'!E27='Summary of Total Score'!E28,"Pass","Not Pass")</f>
        <v>Not Pass</v>
      </c>
      <c r="E14" s="616"/>
      <c r="F14" s="573"/>
      <c r="G14" s="57"/>
    </row>
    <row r="15" spans="1:9" ht="9.75" customHeight="1" thickBot="1">
      <c r="B15" s="171"/>
      <c r="C15" s="153"/>
      <c r="D15" s="133"/>
      <c r="E15" s="85"/>
      <c r="F15" s="85"/>
      <c r="G15" s="172"/>
    </row>
    <row r="16" spans="1:9" ht="7.5" customHeight="1" thickBot="1">
      <c r="B16" s="184"/>
      <c r="C16" s="192"/>
      <c r="D16" s="193"/>
      <c r="E16" s="194"/>
      <c r="F16" s="194"/>
      <c r="G16" s="186"/>
    </row>
    <row r="17" spans="2:7" ht="18">
      <c r="B17" s="187"/>
      <c r="C17" s="190" t="s">
        <v>36</v>
      </c>
      <c r="D17" s="185"/>
      <c r="E17" s="185"/>
      <c r="F17" s="191"/>
      <c r="G17" s="60"/>
    </row>
    <row r="18" spans="2:7" ht="15">
      <c r="B18" s="187"/>
      <c r="C18" s="284" t="s">
        <v>494</v>
      </c>
      <c r="D18" s="610" t="str">
        <f>TEXT('Summary of Total Score'!E43,"0")&amp;" out of "&amp;TEXT('Summary of Total Score'!E42,"0")</f>
        <v>0 out of 3</v>
      </c>
      <c r="E18" s="593"/>
      <c r="F18" s="612" t="str">
        <f>TEXT('Summary of Total Score'!F43,"0")&amp;" out of "&amp;TEXT('Summary of Total Score'!F42,"0")</f>
        <v>0 out of 6</v>
      </c>
      <c r="G18" s="60"/>
    </row>
    <row r="19" spans="2:7" ht="15">
      <c r="B19" s="187"/>
      <c r="C19" s="274" t="s">
        <v>495</v>
      </c>
      <c r="D19" s="610" t="str">
        <f>TEXT('Summary of Total Score'!E49,"0")&amp;" out of "&amp;TEXT('Summary of Total Score'!E48,"0")</f>
        <v>0 out of 2</v>
      </c>
      <c r="E19" s="617"/>
      <c r="F19" s="612" t="str">
        <f>TEXT('Summary of Total Score'!F49,"0")&amp;" out of "&amp;TEXT('Summary of Total Score'!F48,"0")</f>
        <v>0 out of 1</v>
      </c>
      <c r="G19" s="60"/>
    </row>
    <row r="20" spans="2:7" ht="15">
      <c r="B20" s="187"/>
      <c r="C20" s="275" t="s">
        <v>496</v>
      </c>
      <c r="D20" s="610" t="str">
        <f>TEXT('Summary of Total Score'!E54,"0")&amp;" out of "&amp;TEXT('Summary of Total Score'!E53,"0")</f>
        <v>0 out of 1</v>
      </c>
      <c r="E20" s="617"/>
      <c r="F20" s="612" t="str">
        <f>TEXT('Summary of Total Score'!F54,"0")&amp;" out of "&amp;TEXT('Summary of Total Score'!F53,"0")</f>
        <v>0 out of 2</v>
      </c>
      <c r="G20" s="60"/>
    </row>
    <row r="21" spans="2:7" ht="15">
      <c r="B21" s="187"/>
      <c r="C21" s="276" t="s">
        <v>497</v>
      </c>
      <c r="D21" s="610" t="str">
        <f>TEXT('Summary of Total Score'!E63,"0")&amp;" out of "&amp;TEXT('Summary of Total Score'!E62,"0")</f>
        <v>0 out of 2</v>
      </c>
      <c r="E21" s="617"/>
      <c r="F21" s="612" t="str">
        <f>TEXT('Summary of Total Score'!F63,"0")&amp;" out of "&amp;TEXT('Summary of Total Score'!F62,"0")</f>
        <v>0 out of 5</v>
      </c>
      <c r="G21" s="60"/>
    </row>
    <row r="22" spans="2:7" ht="15">
      <c r="B22" s="187"/>
      <c r="C22" s="277" t="s">
        <v>498</v>
      </c>
      <c r="D22" s="610" t="str">
        <f>TEXT('Summary of Total Score'!E67,"0")&amp;" out of "&amp;TEXT('Summary of Total Score'!E66,"0")</f>
        <v>0 out of 1</v>
      </c>
      <c r="E22" s="617"/>
      <c r="F22" s="612" t="str">
        <f>TEXT('Summary of Total Score'!F67,"0")&amp;" out of "&amp;TEXT('Summary of Total Score'!F66,"0")</f>
        <v>0 out of 0</v>
      </c>
      <c r="G22" s="60"/>
    </row>
    <row r="23" spans="2:7" ht="15">
      <c r="B23" s="187"/>
      <c r="C23" s="278" t="s">
        <v>483</v>
      </c>
      <c r="D23" s="610" t="str">
        <f>TEXT('Summary of Total Score'!E78,"0")&amp;" out of "&amp;TEXT('Summary of Total Score'!E77,"0")</f>
        <v>0 out of 1</v>
      </c>
      <c r="E23" s="617"/>
      <c r="F23" s="612" t="str">
        <f>TEXT('Summary of Total Score'!F78,"0")&amp;" out of "&amp;TEXT('Summary of Total Score'!F77,"0")</f>
        <v>0 out of 8</v>
      </c>
      <c r="G23" s="60"/>
    </row>
    <row r="24" spans="2:7" ht="15.75">
      <c r="B24" s="187"/>
      <c r="C24" s="279" t="s">
        <v>296</v>
      </c>
      <c r="D24" s="618" t="str">
        <f>TEXT('Summary of Total Score'!E80,"0")&amp;" out of "&amp;TEXT('Summary of Total Score'!E79,"0")</f>
        <v>0 out of 10</v>
      </c>
      <c r="E24" s="618"/>
      <c r="F24" s="619" t="str">
        <f>TEXT('Summary of Total Score'!F80,"0")&amp;" out of "&amp;TEXT('Summary of Total Score'!F79,"0")</f>
        <v>0 out of 22</v>
      </c>
      <c r="G24" s="60"/>
    </row>
    <row r="25" spans="2:7" ht="16.5" thickBot="1">
      <c r="B25" s="187"/>
      <c r="C25" s="280" t="s">
        <v>407</v>
      </c>
      <c r="D25" s="620" t="str">
        <f>IF('Summary of Total Score'!E80='Summary of Total Score'!E79,"Pass","Not Pass")</f>
        <v>Not Pass</v>
      </c>
      <c r="E25" s="621"/>
      <c r="F25" s="622"/>
      <c r="G25" s="60"/>
    </row>
    <row r="26" spans="2:7" ht="6.75" customHeight="1" thickBot="1">
      <c r="B26" s="188"/>
      <c r="C26" s="154"/>
      <c r="D26" s="155"/>
      <c r="E26" s="155"/>
      <c r="F26" s="155"/>
      <c r="G26" s="189"/>
    </row>
    <row r="27" spans="2:7" ht="8.25" customHeight="1" thickBot="1">
      <c r="B27" s="198"/>
      <c r="C27" s="199"/>
      <c r="D27" s="200"/>
      <c r="E27" s="200"/>
      <c r="F27" s="200"/>
      <c r="G27" s="95"/>
    </row>
    <row r="28" spans="2:7" ht="18">
      <c r="B28" s="201"/>
      <c r="C28" s="263" t="s">
        <v>185</v>
      </c>
      <c r="D28" s="264"/>
      <c r="E28" s="264"/>
      <c r="F28" s="265"/>
      <c r="G28" s="90"/>
    </row>
    <row r="29" spans="2:7" ht="15">
      <c r="B29" s="201"/>
      <c r="C29" s="281" t="s">
        <v>493</v>
      </c>
      <c r="D29" s="610" t="str">
        <f>TEXT('Summary of Total Score'!E96,"0")&amp;" out of "&amp;TEXT('Summary of Total Score'!E95,"0")</f>
        <v>0 out of 5</v>
      </c>
      <c r="E29" s="593"/>
      <c r="F29" s="612" t="str">
        <f>TEXT('Summary of Total Score'!F96,"0")&amp;" out of "&amp;TEXT('Summary of Total Score'!F95,"0")</f>
        <v>0 out of 4</v>
      </c>
      <c r="G29" s="90"/>
    </row>
    <row r="30" spans="2:7" ht="15">
      <c r="B30" s="201"/>
      <c r="C30" s="274" t="s">
        <v>492</v>
      </c>
      <c r="D30" s="610" t="str">
        <f>TEXT('Summary of Total Score'!E104,"0")&amp;" out of "&amp;TEXT('Summary of Total Score'!E103,"0")</f>
        <v>0 out of 2</v>
      </c>
      <c r="E30" s="593"/>
      <c r="F30" s="612" t="str">
        <f>TEXT('Summary of Total Score'!F104,"0")&amp;" out of "&amp;TEXT('Summary of Total Score'!F103,"0")</f>
        <v>0 out of 4</v>
      </c>
      <c r="G30" s="90"/>
    </row>
    <row r="31" spans="2:7" ht="15.75">
      <c r="B31" s="201"/>
      <c r="C31" s="282" t="s">
        <v>298</v>
      </c>
      <c r="D31" s="623" t="str">
        <f>TEXT('Summary of Total Score'!E106,"0")&amp;" out of "&amp;TEXT('Summary of Total Score'!E105,"0")</f>
        <v>0 out of 7</v>
      </c>
      <c r="E31" s="623"/>
      <c r="F31" s="624" t="str">
        <f>TEXT('Summary of Total Score'!F106,"0")&amp;" out of "&amp;TEXT('Summary of Total Score'!F105,"0")</f>
        <v>0 out of 8</v>
      </c>
      <c r="G31" s="90"/>
    </row>
    <row r="32" spans="2:7" ht="16.5" thickBot="1">
      <c r="B32" s="201"/>
      <c r="C32" s="283" t="s">
        <v>407</v>
      </c>
      <c r="D32" s="625" t="str">
        <f>IF('Summary of Total Score'!E106='Summary of Total Score'!E105,"Pass","Not Pass")</f>
        <v>Not Pass</v>
      </c>
      <c r="E32" s="626"/>
      <c r="F32" s="627"/>
      <c r="G32" s="90"/>
    </row>
    <row r="33" spans="2:7" ht="8.25" customHeight="1" thickBot="1">
      <c r="B33" s="98"/>
      <c r="C33" s="156"/>
      <c r="D33" s="157"/>
      <c r="E33" s="157"/>
      <c r="F33" s="157"/>
      <c r="G33" s="93"/>
    </row>
    <row r="34" spans="2:7" ht="8.25" customHeight="1" thickBot="1">
      <c r="B34" s="202"/>
      <c r="C34" s="203"/>
      <c r="D34" s="195"/>
      <c r="E34" s="195"/>
      <c r="F34" s="195"/>
      <c r="G34" s="106"/>
    </row>
    <row r="35" spans="2:7" ht="18">
      <c r="B35" s="204"/>
      <c r="C35" s="266" t="s">
        <v>188</v>
      </c>
      <c r="D35" s="267"/>
      <c r="E35" s="267"/>
      <c r="F35" s="268"/>
      <c r="G35" s="102"/>
    </row>
    <row r="36" spans="2:7" ht="15">
      <c r="B36" s="204"/>
      <c r="C36" s="284" t="s">
        <v>484</v>
      </c>
      <c r="D36" s="610" t="str">
        <f>TEXT('Summary of Total Score'!E116,"0")&amp;" out of "&amp;TEXT('Summary of Total Score'!E115,"0")</f>
        <v>0 out of 2</v>
      </c>
      <c r="E36" s="628"/>
      <c r="F36" s="612" t="str">
        <f>TEXT('Summary of Total Score'!F116,"0")&amp;" out of "&amp;TEXT('Summary of Total Score'!F115,"0")</f>
        <v>0 out of 2</v>
      </c>
      <c r="G36" s="102"/>
    </row>
    <row r="37" spans="2:7" ht="15">
      <c r="B37" s="204"/>
      <c r="C37" s="274" t="s">
        <v>485</v>
      </c>
      <c r="D37" s="610" t="str">
        <f>TEXT('Summary of Total Score'!E125,"0")&amp;" out of "&amp;TEXT('Summary of Total Score'!E124,"0")</f>
        <v>0 out of 2</v>
      </c>
      <c r="E37" s="628"/>
      <c r="F37" s="612" t="str">
        <f>TEXT('Summary of Total Score'!F125,"0")&amp;" out of "&amp;TEXT('Summary of Total Score'!F124,"0")</f>
        <v>0 out of 4</v>
      </c>
      <c r="G37" s="102"/>
    </row>
    <row r="38" spans="2:7" ht="15.75">
      <c r="B38" s="204"/>
      <c r="C38" s="285" t="s">
        <v>302</v>
      </c>
      <c r="D38" s="629" t="str">
        <f>TEXT('Summary of Total Score'!E127,"0")&amp;" out of "&amp;TEXT('Summary of Total Score'!E126,"0")</f>
        <v>0 out of 4</v>
      </c>
      <c r="E38" s="629"/>
      <c r="F38" s="630" t="str">
        <f>TEXT('Summary of Total Score'!F127,"0")&amp;" out of "&amp;TEXT('Summary of Total Score'!F126,"0")</f>
        <v>0 out of 6</v>
      </c>
      <c r="G38" s="102"/>
    </row>
    <row r="39" spans="2:7" ht="16.5" thickBot="1">
      <c r="B39" s="204"/>
      <c r="C39" s="286" t="s">
        <v>407</v>
      </c>
      <c r="D39" s="631" t="str">
        <f>IF('Summary of Total Score'!E127='Summary of Total Score'!E126,"Pass","Not Pass")</f>
        <v>Not Pass</v>
      </c>
      <c r="E39" s="632"/>
      <c r="F39" s="633"/>
      <c r="G39" s="102"/>
    </row>
    <row r="40" spans="2:7" ht="7.5" customHeight="1" thickBot="1">
      <c r="B40" s="109"/>
      <c r="C40" s="158"/>
      <c r="D40" s="159"/>
      <c r="E40" s="159"/>
      <c r="F40" s="159"/>
      <c r="G40" s="110"/>
    </row>
    <row r="41" spans="2:7" ht="7.5" customHeight="1" thickBot="1">
      <c r="B41" s="205"/>
      <c r="C41" s="206"/>
      <c r="D41" s="207"/>
      <c r="E41" s="207"/>
      <c r="F41" s="207"/>
      <c r="G41" s="113"/>
    </row>
    <row r="42" spans="2:7" ht="18">
      <c r="B42" s="208"/>
      <c r="C42" s="269" t="s">
        <v>196</v>
      </c>
      <c r="D42" s="134"/>
      <c r="E42" s="134"/>
      <c r="F42" s="270"/>
      <c r="G42" s="115"/>
    </row>
    <row r="43" spans="2:7" ht="15">
      <c r="B43" s="208"/>
      <c r="C43" s="287" t="s">
        <v>486</v>
      </c>
      <c r="D43" s="610" t="str">
        <f>TEXT('Summary of Total Score'!E137,"0")&amp;" out of "&amp;TEXT('Summary of Total Score'!E136,"0")</f>
        <v>0 out of 1</v>
      </c>
      <c r="E43" s="593"/>
      <c r="F43" s="612" t="str">
        <f>TEXT('Summary of Total Score'!F137,"0")&amp;" out of "&amp;TEXT('Summary of Total Score'!F136,"0")</f>
        <v>0 out of 3</v>
      </c>
      <c r="G43" s="115"/>
    </row>
    <row r="44" spans="2:7" ht="15">
      <c r="B44" s="208"/>
      <c r="C44" s="274" t="s">
        <v>487</v>
      </c>
      <c r="D44" s="610" t="str">
        <f>TEXT('Summary of Total Score'!E150,"0")&amp;" out of "&amp;TEXT('Summary of Total Score'!E149,"0")</f>
        <v>0 out of 1</v>
      </c>
      <c r="E44" s="593"/>
      <c r="F44" s="612" t="str">
        <f>TEXT('Summary of Total Score'!F150,"0")&amp;" out of "&amp;TEXT('Summary of Total Score'!F149,"0")</f>
        <v>0 out of 14</v>
      </c>
      <c r="G44" s="115"/>
    </row>
    <row r="45" spans="2:7" ht="15">
      <c r="B45" s="208"/>
      <c r="C45" s="275" t="s">
        <v>488</v>
      </c>
      <c r="D45" s="610" t="str">
        <f>TEXT('Summary of Total Score'!E161,"0")&amp;" out of "&amp;TEXT('Summary of Total Score'!E160,"0")</f>
        <v>0 out of 3</v>
      </c>
      <c r="E45" s="593"/>
      <c r="F45" s="612" t="str">
        <f>TEXT('Summary of Total Score'!F161,"0")&amp;" out of "&amp;TEXT('Summary of Total Score'!F160,"0")</f>
        <v>0 out of 7</v>
      </c>
      <c r="G45" s="115"/>
    </row>
    <row r="46" spans="2:7" ht="15.75">
      <c r="B46" s="208"/>
      <c r="C46" s="288" t="s">
        <v>300</v>
      </c>
      <c r="D46" s="471" t="str">
        <f>TEXT('Summary of Total Score'!E163,"0")&amp;" out of "&amp;TEXT('Summary of Total Score'!E162,"0")</f>
        <v>0 out of 5</v>
      </c>
      <c r="E46" s="471"/>
      <c r="F46" s="634" t="str">
        <f>TEXT('Summary of Total Score'!F163,"0")&amp;" out of "&amp;TEXT('Summary of Total Score'!F162,"0")</f>
        <v>0 out of 24</v>
      </c>
      <c r="G46" s="115"/>
    </row>
    <row r="47" spans="2:7" ht="16.5" thickBot="1">
      <c r="B47" s="208"/>
      <c r="C47" s="289" t="s">
        <v>407</v>
      </c>
      <c r="D47" s="552" t="str">
        <f>IF('Summary of Total Score'!E163='Summary of Total Score'!E162,"Pass","Not Pass")</f>
        <v>Not Pass</v>
      </c>
      <c r="E47" s="635"/>
      <c r="F47" s="636"/>
      <c r="G47" s="115"/>
    </row>
    <row r="48" spans="2:7" ht="6.75" customHeight="1" thickBot="1">
      <c r="B48" s="208"/>
      <c r="C48" s="196"/>
      <c r="D48" s="197"/>
      <c r="E48" s="197"/>
      <c r="F48" s="197"/>
      <c r="G48" s="115"/>
    </row>
    <row r="49" spans="2:7" ht="6.75" customHeight="1" thickBot="1">
      <c r="B49" s="214"/>
      <c r="C49" s="212"/>
      <c r="D49" s="210"/>
      <c r="E49" s="210"/>
      <c r="F49" s="210"/>
      <c r="G49" s="129"/>
    </row>
    <row r="50" spans="2:7" ht="18">
      <c r="B50" s="213"/>
      <c r="C50" s="271" t="s">
        <v>204</v>
      </c>
      <c r="D50" s="272"/>
      <c r="E50" s="272"/>
      <c r="F50" s="273"/>
      <c r="G50" s="124"/>
    </row>
    <row r="51" spans="2:7" ht="15">
      <c r="B51" s="213"/>
      <c r="C51" s="281" t="s">
        <v>489</v>
      </c>
      <c r="D51" s="610" t="str">
        <f>TEXT('Summary of Total Score'!E177,"0")&amp;" out of "&amp;TEXT('Summary of Total Score'!E176,"0")</f>
        <v>0 out of 4</v>
      </c>
      <c r="E51" s="593"/>
      <c r="F51" s="612" t="str">
        <f>TEXT('Summary of Total Score'!F177,"0")&amp;" out of "&amp;TEXT('Summary of Total Score'!F176,"0")</f>
        <v>0 out of 4</v>
      </c>
      <c r="G51" s="124"/>
    </row>
    <row r="52" spans="2:7" ht="15">
      <c r="B52" s="213"/>
      <c r="C52" s="274" t="s">
        <v>490</v>
      </c>
      <c r="D52" s="610" t="str">
        <f>TEXT('Summary of Total Score'!E187,"0")&amp;" out of "&amp;TEXT('Summary of Total Score'!E186,"0")</f>
        <v>0 out of 4</v>
      </c>
      <c r="E52" s="593"/>
      <c r="F52" s="612" t="str">
        <f>TEXT('Summary of Total Score'!F187,"0")&amp;" out of "&amp;TEXT('Summary of Total Score'!F186,"0")</f>
        <v>0 out of 5</v>
      </c>
      <c r="G52" s="124"/>
    </row>
    <row r="53" spans="2:7" ht="15">
      <c r="B53" s="213"/>
      <c r="C53" s="275" t="s">
        <v>491</v>
      </c>
      <c r="D53" s="610" t="str">
        <f>TEXT('Summary of Total Score'!E195,"0")&amp;" out of "&amp;TEXT('Summary of Total Score'!E194,"0")</f>
        <v>0 out of 1</v>
      </c>
      <c r="E53" s="593"/>
      <c r="F53" s="612" t="str">
        <f>TEXT('Summary of Total Score'!F195,"0")&amp;" out of "&amp;TEXT('Summary of Total Score'!F194,"0")</f>
        <v>0 out of 7</v>
      </c>
      <c r="G53" s="124"/>
    </row>
    <row r="54" spans="2:7" ht="15.75">
      <c r="B54" s="213"/>
      <c r="C54" s="290" t="s">
        <v>304</v>
      </c>
      <c r="D54" s="637" t="str">
        <f>TEXT('Summary of Total Score'!E197,"0")&amp;" out of "&amp;TEXT('Summary of Total Score'!E196,"0")</f>
        <v>0 out of 9</v>
      </c>
      <c r="E54" s="480"/>
      <c r="F54" s="638" t="str">
        <f>TEXT('Summary of Total Score'!F197,"0")&amp;" out of "&amp;TEXT('Summary of Total Score'!F196,"0")</f>
        <v>0 out of 16</v>
      </c>
      <c r="G54" s="124"/>
    </row>
    <row r="55" spans="2:7" ht="16.5" thickBot="1">
      <c r="B55" s="213"/>
      <c r="C55" s="291" t="s">
        <v>407</v>
      </c>
      <c r="D55" s="639" t="str">
        <f>IF('Summary of Total Score'!E197='Summary of Total Score'!E196,"Pass","Not Pass")</f>
        <v>Not Pass</v>
      </c>
      <c r="E55" s="640"/>
      <c r="F55" s="641"/>
      <c r="G55" s="124"/>
    </row>
    <row r="56" spans="2:7" ht="7.5" customHeight="1" thickBot="1">
      <c r="B56" s="209"/>
      <c r="C56" s="160"/>
      <c r="D56" s="161"/>
      <c r="E56" s="161"/>
      <c r="F56" s="161"/>
      <c r="G56" s="211"/>
    </row>
    <row r="57" spans="2:7">
      <c r="C57" s="162"/>
      <c r="D57" s="163"/>
      <c r="E57" s="163"/>
      <c r="F57" s="163"/>
    </row>
    <row r="58" spans="2:7">
      <c r="C58" s="162"/>
      <c r="D58" s="163"/>
      <c r="E58" s="163"/>
      <c r="F58" s="163"/>
    </row>
    <row r="59" spans="2:7">
      <c r="C59" s="162"/>
      <c r="D59" s="341"/>
      <c r="E59" s="341"/>
      <c r="F59" s="341"/>
    </row>
    <row r="60" spans="2:7">
      <c r="C60" s="70"/>
      <c r="D60" s="164"/>
      <c r="E60" s="164"/>
      <c r="F60" s="164"/>
    </row>
    <row r="61" spans="2:7">
      <c r="C61" s="70"/>
      <c r="D61" s="164"/>
      <c r="E61" s="164"/>
      <c r="F61" s="164"/>
    </row>
    <row r="62" spans="2:7">
      <c r="C62" s="70"/>
      <c r="E62" s="164"/>
      <c r="F62" s="164"/>
    </row>
    <row r="63" spans="2:7" hidden="1">
      <c r="C63" s="70"/>
      <c r="E63" s="164"/>
      <c r="F63" s="164"/>
    </row>
    <row r="64" spans="2:7" hidden="1">
      <c r="C64" s="70" t="s">
        <v>502</v>
      </c>
      <c r="D64" s="343" t="str">
        <f>IF(AND(D71&gt;=6,D70&gt;=40,F72&gt;=5,F70&gt;=25),"Pass", "Not Passing at this Time")</f>
        <v>Not Passing at this Time</v>
      </c>
      <c r="E64" s="164"/>
      <c r="F64" s="164"/>
    </row>
    <row r="65" spans="3:6" hidden="1">
      <c r="C65" s="70" t="s">
        <v>503</v>
      </c>
      <c r="D65" s="164" t="str">
        <f>IF(D71&gt;=6,"Core Passed","Core Not Passed")</f>
        <v>Core Not Passed</v>
      </c>
      <c r="E65" s="164"/>
      <c r="F65" s="164">
        <f>IF(D71&gt;=6,1,0)</f>
        <v>0</v>
      </c>
    </row>
    <row r="66" spans="3:6" hidden="1">
      <c r="C66" s="70" t="s">
        <v>504</v>
      </c>
      <c r="D66" s="164" t="str">
        <f>IF(AND(F70&gt;=25, F72&gt;=5),"Elective Passed", "Elective Not Passed")</f>
        <v>Elective Not Passed</v>
      </c>
      <c r="E66" s="164"/>
      <c r="F66" s="164">
        <f>IF(AND(F70&gt;=25, F72&gt;=5),1,0)</f>
        <v>0</v>
      </c>
    </row>
    <row r="67" spans="3:6" hidden="1">
      <c r="C67" s="165"/>
      <c r="D67" s="164"/>
      <c r="E67" s="164"/>
      <c r="F67" s="164"/>
    </row>
    <row r="68" spans="3:6" hidden="1">
      <c r="C68" s="165"/>
      <c r="D68" s="164"/>
      <c r="E68" s="164"/>
      <c r="F68" s="164"/>
    </row>
    <row r="69" spans="3:6" ht="18" hidden="1">
      <c r="C69" s="143" t="s">
        <v>408</v>
      </c>
      <c r="D69">
        <f>+'Summary of Total Score'!E202</f>
        <v>40</v>
      </c>
      <c r="F69">
        <f>+'Summary of Total Score'!F202</f>
        <v>83</v>
      </c>
    </row>
    <row r="70" spans="3:6" ht="18" hidden="1">
      <c r="C70" s="143" t="s">
        <v>409</v>
      </c>
      <c r="D70">
        <f>+'Summary of Total Score'!E203</f>
        <v>0</v>
      </c>
      <c r="F70">
        <f>+'Summary of Total Score'!F203</f>
        <v>0</v>
      </c>
    </row>
    <row r="71" spans="3:6" ht="18" hidden="1">
      <c r="C71" s="150" t="str">
        <f>+D71&amp;" Out of 6 Core Concept Areas Passed"</f>
        <v>0 Out of 6 Core Concept Areas Passed</v>
      </c>
      <c r="D71">
        <f>+'Summary of Total Score'!E204</f>
        <v>0</v>
      </c>
    </row>
    <row r="72" spans="3:6" ht="18" hidden="1">
      <c r="C72" s="150" t="str">
        <f>"Elective Credits earned in "&amp;F72&amp;" out of 6 Concept areas."</f>
        <v>Elective Credits earned in 0 out of 6 Concept areas.</v>
      </c>
      <c r="F72">
        <f>+'Summary of Total Score'!F205</f>
        <v>0</v>
      </c>
    </row>
    <row r="73" spans="3:6" hidden="1">
      <c r="C73" s="342" t="s">
        <v>410</v>
      </c>
      <c r="D73">
        <f>+'Summary of Total Score'!E206</f>
        <v>0</v>
      </c>
      <c r="F73">
        <f>+'Summary of Total Score'!F206</f>
        <v>0</v>
      </c>
    </row>
    <row r="74" spans="3:6" hidden="1">
      <c r="C74" s="342" t="s">
        <v>411</v>
      </c>
      <c r="D74">
        <f>+'Summary of Total Score'!E207</f>
        <v>0</v>
      </c>
      <c r="F74">
        <f>+'Summary of Total Score'!F207</f>
        <v>0</v>
      </c>
    </row>
    <row r="75" spans="3:6" hidden="1">
      <c r="C75" s="342" t="s">
        <v>412</v>
      </c>
      <c r="D75">
        <f>+'Summary of Total Score'!E208</f>
        <v>0</v>
      </c>
      <c r="F75">
        <f>+'Summary of Total Score'!F208</f>
        <v>0</v>
      </c>
    </row>
    <row r="76" spans="3:6" hidden="1">
      <c r="C76" s="342" t="s">
        <v>413</v>
      </c>
      <c r="D76">
        <f>+'Summary of Total Score'!E209</f>
        <v>0</v>
      </c>
      <c r="F76">
        <f>+'Summary of Total Score'!F209</f>
        <v>0</v>
      </c>
    </row>
    <row r="77" spans="3:6" hidden="1">
      <c r="C77" s="342" t="s">
        <v>415</v>
      </c>
      <c r="D77">
        <f>+'Summary of Total Score'!E210</f>
        <v>0</v>
      </c>
      <c r="F77">
        <f>+'Summary of Total Score'!F210</f>
        <v>0</v>
      </c>
    </row>
    <row r="78" spans="3:6" hidden="1">
      <c r="C78" s="342" t="s">
        <v>414</v>
      </c>
      <c r="D78">
        <f>+'Summary of Total Score'!E211</f>
        <v>0</v>
      </c>
      <c r="F78">
        <f>+'Summary of Total Score'!F211</f>
        <v>0</v>
      </c>
    </row>
    <row r="79" spans="3:6" hidden="1">
      <c r="C79"/>
      <c r="D79" s="152">
        <f>SUM(D73:D78)</f>
        <v>0</v>
      </c>
      <c r="F79" s="152">
        <f>SUM(F73:F78)</f>
        <v>0</v>
      </c>
    </row>
    <row r="80" spans="3:6">
      <c r="C80"/>
    </row>
    <row r="81" spans="3:6">
      <c r="C81" s="165"/>
      <c r="D81" s="164"/>
      <c r="E81" s="164"/>
      <c r="F81" s="164"/>
    </row>
    <row r="82" spans="3:6">
      <c r="C82" s="165"/>
      <c r="D82" s="164"/>
      <c r="E82" s="164"/>
      <c r="F82" s="164"/>
    </row>
    <row r="83" spans="3:6">
      <c r="C83" s="165"/>
      <c r="D83" s="164"/>
      <c r="E83" s="164"/>
      <c r="F83" s="164"/>
    </row>
    <row r="84" spans="3:6">
      <c r="C84" s="165"/>
      <c r="D84" s="164"/>
      <c r="E84" s="164"/>
      <c r="F84" s="164"/>
    </row>
    <row r="85" spans="3:6">
      <c r="C85" s="165"/>
      <c r="D85" s="164"/>
      <c r="E85" s="164"/>
      <c r="F85" s="164"/>
    </row>
    <row r="86" spans="3:6">
      <c r="C86" s="165"/>
      <c r="D86" s="164"/>
      <c r="E86" s="164"/>
      <c r="F86" s="164"/>
    </row>
    <row r="87" spans="3:6">
      <c r="C87" s="165"/>
      <c r="D87" s="164"/>
      <c r="E87" s="164"/>
      <c r="F87" s="164"/>
    </row>
    <row r="88" spans="3:6">
      <c r="C88" s="165"/>
      <c r="D88" s="164"/>
      <c r="E88" s="164"/>
      <c r="F88" s="164"/>
    </row>
    <row r="89" spans="3:6">
      <c r="C89" s="165"/>
      <c r="D89" s="164"/>
      <c r="E89" s="164"/>
      <c r="F89" s="164"/>
    </row>
    <row r="90" spans="3:6">
      <c r="C90" s="165"/>
      <c r="D90" s="164"/>
      <c r="E90" s="164"/>
      <c r="F90" s="164"/>
    </row>
    <row r="91" spans="3:6">
      <c r="C91" s="165"/>
      <c r="D91" s="164"/>
      <c r="E91" s="164"/>
      <c r="F91" s="164"/>
    </row>
    <row r="92" spans="3:6">
      <c r="C92" s="165"/>
      <c r="D92" s="164"/>
      <c r="E92" s="164"/>
      <c r="F92" s="164"/>
    </row>
    <row r="93" spans="3:6">
      <c r="C93" s="165"/>
      <c r="D93" s="164"/>
      <c r="E93" s="164"/>
      <c r="F93" s="164"/>
    </row>
    <row r="94" spans="3:6">
      <c r="C94" s="165"/>
      <c r="D94" s="164"/>
      <c r="E94" s="164"/>
      <c r="F94" s="164"/>
    </row>
    <row r="95" spans="3:6">
      <c r="C95" s="165"/>
      <c r="D95" s="164"/>
      <c r="E95" s="164"/>
      <c r="F95" s="164"/>
    </row>
    <row r="96" spans="3:6">
      <c r="C96" s="165"/>
      <c r="D96" s="164"/>
      <c r="E96" s="164"/>
      <c r="F96" s="164"/>
    </row>
    <row r="97" spans="3:6">
      <c r="C97" s="165"/>
      <c r="D97" s="164"/>
      <c r="E97" s="164"/>
      <c r="F97" s="164"/>
    </row>
    <row r="98" spans="3:6">
      <c r="C98" s="165"/>
      <c r="D98" s="164"/>
      <c r="E98" s="164"/>
      <c r="F98" s="164"/>
    </row>
    <row r="99" spans="3:6">
      <c r="C99" s="165"/>
      <c r="D99" s="164"/>
      <c r="E99" s="164"/>
      <c r="F99" s="164"/>
    </row>
    <row r="100" spans="3:6">
      <c r="C100" s="165"/>
      <c r="D100" s="164"/>
      <c r="E100" s="164"/>
      <c r="F100" s="164"/>
    </row>
    <row r="101" spans="3:6">
      <c r="C101" s="165"/>
      <c r="D101" s="164"/>
      <c r="E101" s="164"/>
      <c r="F101" s="164"/>
    </row>
    <row r="102" spans="3:6">
      <c r="C102" s="165"/>
      <c r="D102" s="164"/>
      <c r="E102" s="164"/>
      <c r="F102" s="164"/>
    </row>
    <row r="103" spans="3:6">
      <c r="C103" s="165"/>
      <c r="D103" s="164"/>
      <c r="E103" s="164"/>
      <c r="F103" s="164"/>
    </row>
    <row r="104" spans="3:6">
      <c r="C104" s="165"/>
      <c r="D104" s="164"/>
      <c r="E104" s="164"/>
      <c r="F104" s="164"/>
    </row>
    <row r="105" spans="3:6">
      <c r="C105" s="165"/>
      <c r="D105" s="164"/>
      <c r="E105" s="164"/>
      <c r="F105" s="164"/>
    </row>
    <row r="106" spans="3:6">
      <c r="C106" s="165"/>
      <c r="D106" s="164"/>
      <c r="E106" s="164"/>
      <c r="F106" s="164"/>
    </row>
    <row r="107" spans="3:6">
      <c r="C107" s="165"/>
      <c r="D107" s="164"/>
      <c r="E107" s="164"/>
      <c r="F107" s="164"/>
    </row>
    <row r="108" spans="3:6">
      <c r="C108" s="165"/>
      <c r="D108" s="164"/>
      <c r="E108" s="164"/>
      <c r="F108" s="164"/>
    </row>
    <row r="109" spans="3:6">
      <c r="C109" s="165"/>
      <c r="D109" s="164"/>
      <c r="E109" s="164"/>
      <c r="F109" s="164"/>
    </row>
    <row r="110" spans="3:6">
      <c r="C110" s="165"/>
      <c r="D110" s="164"/>
      <c r="E110" s="164"/>
      <c r="F110" s="164"/>
    </row>
    <row r="111" spans="3:6">
      <c r="C111" s="165"/>
      <c r="D111" s="164"/>
      <c r="E111" s="164"/>
      <c r="F111" s="164"/>
    </row>
    <row r="112" spans="3:6">
      <c r="C112" s="165"/>
      <c r="D112" s="164"/>
      <c r="E112" s="164"/>
      <c r="F112" s="164"/>
    </row>
    <row r="113" spans="3:6">
      <c r="C113" s="165"/>
      <c r="D113" s="164"/>
      <c r="E113" s="164"/>
      <c r="F113" s="164"/>
    </row>
    <row r="114" spans="3:6">
      <c r="C114" s="165"/>
      <c r="D114" s="164"/>
      <c r="E114" s="164"/>
      <c r="F114" s="164"/>
    </row>
    <row r="115" spans="3:6">
      <c r="C115" s="165"/>
      <c r="D115" s="164"/>
      <c r="E115" s="164"/>
      <c r="F115" s="164"/>
    </row>
    <row r="116" spans="3:6">
      <c r="C116" s="165"/>
      <c r="D116" s="164"/>
      <c r="E116" s="164"/>
      <c r="F116" s="164"/>
    </row>
    <row r="117" spans="3:6">
      <c r="C117" s="165"/>
      <c r="D117" s="164"/>
      <c r="E117" s="164"/>
      <c r="F117" s="164"/>
    </row>
    <row r="118" spans="3:6">
      <c r="C118" s="165"/>
      <c r="D118" s="164"/>
      <c r="E118" s="164"/>
      <c r="F118" s="164"/>
    </row>
    <row r="119" spans="3:6">
      <c r="C119" s="165"/>
      <c r="D119" s="164"/>
      <c r="E119" s="164"/>
      <c r="F119" s="164"/>
    </row>
    <row r="120" spans="3:6">
      <c r="C120" s="165"/>
      <c r="D120" s="164"/>
      <c r="E120" s="164"/>
      <c r="F120" s="164"/>
    </row>
    <row r="121" spans="3:6">
      <c r="C121" s="165"/>
      <c r="D121" s="164"/>
      <c r="E121" s="164"/>
      <c r="F121" s="164"/>
    </row>
    <row r="122" spans="3:6">
      <c r="C122" s="165"/>
      <c r="D122" s="164"/>
      <c r="E122" s="164"/>
      <c r="F122" s="164"/>
    </row>
    <row r="123" spans="3:6">
      <c r="C123" s="165"/>
      <c r="D123" s="164"/>
      <c r="E123" s="164"/>
      <c r="F123" s="164"/>
    </row>
    <row r="124" spans="3:6">
      <c r="C124" s="165"/>
      <c r="D124" s="164"/>
      <c r="E124" s="164"/>
      <c r="F124" s="164"/>
    </row>
    <row r="125" spans="3:6">
      <c r="C125" s="165"/>
      <c r="D125" s="164"/>
      <c r="E125" s="164"/>
      <c r="F125" s="164"/>
    </row>
    <row r="126" spans="3:6">
      <c r="C126" s="165"/>
      <c r="D126" s="164"/>
      <c r="E126" s="164"/>
      <c r="F126" s="164"/>
    </row>
    <row r="127" spans="3:6">
      <c r="C127" s="165"/>
      <c r="D127" s="164"/>
      <c r="E127" s="164"/>
      <c r="F127" s="164"/>
    </row>
    <row r="128" spans="3:6">
      <c r="C128" s="165"/>
      <c r="D128" s="164"/>
      <c r="E128" s="164"/>
      <c r="F128" s="164"/>
    </row>
    <row r="129" spans="3:6">
      <c r="C129" s="165"/>
      <c r="D129" s="164"/>
      <c r="E129" s="164"/>
      <c r="F129" s="164"/>
    </row>
    <row r="130" spans="3:6">
      <c r="C130" s="165"/>
      <c r="D130" s="164"/>
      <c r="E130" s="164"/>
      <c r="F130" s="164"/>
    </row>
    <row r="131" spans="3:6">
      <c r="C131" s="165"/>
      <c r="D131" s="164"/>
      <c r="E131" s="164"/>
      <c r="F131" s="164"/>
    </row>
    <row r="132" spans="3:6">
      <c r="C132" s="165"/>
      <c r="D132" s="164"/>
      <c r="E132" s="164"/>
      <c r="F132" s="164"/>
    </row>
    <row r="133" spans="3:6">
      <c r="C133" s="165"/>
      <c r="D133" s="164"/>
      <c r="E133" s="164"/>
      <c r="F133" s="164"/>
    </row>
    <row r="134" spans="3:6">
      <c r="C134" s="165"/>
      <c r="D134" s="164"/>
      <c r="E134" s="164"/>
      <c r="F134" s="164"/>
    </row>
    <row r="135" spans="3:6">
      <c r="C135" s="165"/>
      <c r="D135" s="164"/>
      <c r="E135" s="164"/>
      <c r="F135" s="164"/>
    </row>
    <row r="136" spans="3:6">
      <c r="C136" s="165"/>
      <c r="D136" s="164"/>
      <c r="E136" s="164"/>
      <c r="F136" s="164"/>
    </row>
    <row r="137" spans="3:6">
      <c r="C137" s="165"/>
      <c r="D137" s="164"/>
      <c r="E137" s="164"/>
      <c r="F137" s="164"/>
    </row>
    <row r="138" spans="3:6">
      <c r="C138" s="165"/>
      <c r="D138" s="164"/>
      <c r="E138" s="164"/>
      <c r="F138" s="164"/>
    </row>
    <row r="139" spans="3:6">
      <c r="C139" s="165"/>
      <c r="D139" s="164"/>
      <c r="E139" s="164"/>
      <c r="F139" s="164"/>
    </row>
    <row r="140" spans="3:6">
      <c r="C140" s="165"/>
      <c r="D140" s="164"/>
      <c r="E140" s="164"/>
      <c r="F140" s="164"/>
    </row>
    <row r="141" spans="3:6">
      <c r="C141" s="165"/>
      <c r="D141" s="164"/>
      <c r="E141" s="164"/>
      <c r="F141" s="164"/>
    </row>
    <row r="142" spans="3:6">
      <c r="C142" s="165"/>
      <c r="D142" s="164"/>
      <c r="E142" s="164"/>
      <c r="F142" s="164"/>
    </row>
    <row r="143" spans="3:6">
      <c r="C143" s="165"/>
      <c r="D143" s="164"/>
      <c r="E143" s="164"/>
      <c r="F143" s="164"/>
    </row>
    <row r="144" spans="3:6">
      <c r="C144" s="165"/>
      <c r="D144" s="164"/>
      <c r="E144" s="164"/>
      <c r="F144" s="164"/>
    </row>
    <row r="145" spans="3:6">
      <c r="C145" s="165"/>
      <c r="D145" s="164"/>
      <c r="E145" s="164"/>
      <c r="F145" s="164"/>
    </row>
    <row r="146" spans="3:6">
      <c r="C146" s="165"/>
      <c r="D146" s="164"/>
      <c r="E146" s="164"/>
      <c r="F146" s="164"/>
    </row>
    <row r="147" spans="3:6">
      <c r="C147" s="165"/>
      <c r="D147" s="164"/>
      <c r="E147" s="164"/>
      <c r="F147" s="164"/>
    </row>
    <row r="148" spans="3:6">
      <c r="C148" s="165"/>
      <c r="D148" s="164"/>
      <c r="E148" s="164"/>
      <c r="F148" s="164"/>
    </row>
    <row r="149" spans="3:6">
      <c r="C149" s="165"/>
      <c r="D149" s="164"/>
      <c r="E149" s="164"/>
      <c r="F149" s="164"/>
    </row>
    <row r="150" spans="3:6">
      <c r="C150" s="165"/>
      <c r="D150" s="164"/>
      <c r="E150" s="164"/>
      <c r="F150" s="164"/>
    </row>
    <row r="151" spans="3:6">
      <c r="C151" s="165"/>
      <c r="D151" s="164"/>
      <c r="E151" s="164"/>
      <c r="F151" s="164"/>
    </row>
    <row r="152" spans="3:6">
      <c r="C152" s="165"/>
      <c r="D152" s="164"/>
      <c r="E152" s="164"/>
      <c r="F152" s="164"/>
    </row>
    <row r="153" spans="3:6">
      <c r="C153" s="165"/>
      <c r="D153" s="164"/>
      <c r="E153" s="164"/>
      <c r="F153" s="164"/>
    </row>
    <row r="154" spans="3:6">
      <c r="C154" s="165"/>
      <c r="D154" s="164"/>
      <c r="E154" s="164"/>
      <c r="F154" s="164"/>
    </row>
    <row r="155" spans="3:6">
      <c r="C155" s="165"/>
      <c r="D155" s="164"/>
      <c r="E155" s="164"/>
      <c r="F155" s="164"/>
    </row>
    <row r="156" spans="3:6">
      <c r="C156" s="165"/>
      <c r="D156" s="164"/>
      <c r="E156" s="164"/>
      <c r="F156" s="164"/>
    </row>
    <row r="157" spans="3:6">
      <c r="C157" s="165"/>
      <c r="D157" s="164"/>
      <c r="E157" s="164"/>
      <c r="F157" s="164"/>
    </row>
    <row r="158" spans="3:6">
      <c r="C158" s="165"/>
      <c r="D158" s="164"/>
      <c r="E158" s="164"/>
      <c r="F158" s="164"/>
    </row>
    <row r="159" spans="3:6">
      <c r="C159" s="165"/>
      <c r="D159" s="164"/>
      <c r="E159" s="164"/>
      <c r="F159" s="164"/>
    </row>
    <row r="160" spans="3:6">
      <c r="C160" s="165"/>
      <c r="D160" s="164"/>
      <c r="E160" s="164"/>
      <c r="F160" s="164"/>
    </row>
    <row r="161" spans="3:6">
      <c r="C161" s="165"/>
      <c r="D161" s="164"/>
      <c r="E161" s="164"/>
      <c r="F161" s="164"/>
    </row>
    <row r="162" spans="3:6">
      <c r="C162" s="165"/>
      <c r="D162" s="164"/>
      <c r="E162" s="164"/>
      <c r="F162" s="164"/>
    </row>
    <row r="163" spans="3:6">
      <c r="C163" s="165"/>
      <c r="D163" s="164"/>
      <c r="E163" s="164"/>
      <c r="F163" s="164"/>
    </row>
    <row r="164" spans="3:6">
      <c r="C164" s="165"/>
      <c r="D164" s="164"/>
      <c r="E164" s="164"/>
      <c r="F164" s="164"/>
    </row>
    <row r="165" spans="3:6">
      <c r="C165" s="165"/>
      <c r="D165" s="164"/>
      <c r="E165" s="164"/>
      <c r="F165" s="164"/>
    </row>
    <row r="166" spans="3:6">
      <c r="C166" s="165"/>
      <c r="D166" s="164"/>
      <c r="E166" s="164"/>
      <c r="F166" s="164"/>
    </row>
    <row r="167" spans="3:6">
      <c r="C167" s="165"/>
      <c r="D167" s="164"/>
      <c r="E167" s="164"/>
      <c r="F167" s="164"/>
    </row>
    <row r="168" spans="3:6">
      <c r="C168" s="165"/>
      <c r="D168" s="164"/>
      <c r="E168" s="164"/>
      <c r="F168" s="164"/>
    </row>
    <row r="169" spans="3:6">
      <c r="C169" s="165"/>
      <c r="D169" s="164"/>
      <c r="E169" s="164"/>
      <c r="F169" s="164"/>
    </row>
    <row r="170" spans="3:6">
      <c r="C170" s="165"/>
      <c r="D170" s="164"/>
      <c r="E170" s="164"/>
      <c r="F170" s="164"/>
    </row>
    <row r="171" spans="3:6">
      <c r="C171" s="165"/>
      <c r="D171" s="164"/>
      <c r="E171" s="164"/>
      <c r="F171" s="164"/>
    </row>
    <row r="172" spans="3:6">
      <c r="D172" s="135"/>
      <c r="E172" s="135"/>
      <c r="F172" s="135"/>
    </row>
    <row r="173" spans="3:6">
      <c r="D173" s="135"/>
      <c r="E173" s="135"/>
      <c r="F173" s="135"/>
    </row>
    <row r="174" spans="3:6">
      <c r="D174" s="135"/>
      <c r="E174" s="135"/>
      <c r="F174" s="135"/>
    </row>
    <row r="175" spans="3:6">
      <c r="D175" s="135"/>
      <c r="E175" s="135"/>
      <c r="F175" s="135"/>
    </row>
    <row r="176" spans="3:6">
      <c r="D176" s="135"/>
      <c r="E176" s="135"/>
      <c r="F176" s="135"/>
    </row>
    <row r="177" spans="4:6">
      <c r="D177" s="135"/>
      <c r="E177" s="135"/>
      <c r="F177" s="135"/>
    </row>
    <row r="178" spans="4:6">
      <c r="D178" s="135"/>
      <c r="E178" s="135"/>
      <c r="F178" s="135"/>
    </row>
    <row r="179" spans="4:6">
      <c r="D179" s="135"/>
      <c r="E179" s="135"/>
      <c r="F179" s="135"/>
    </row>
    <row r="180" spans="4:6">
      <c r="D180" s="135"/>
      <c r="E180" s="135"/>
      <c r="F180" s="135"/>
    </row>
    <row r="181" spans="4:6">
      <c r="D181" s="135"/>
      <c r="E181" s="135"/>
      <c r="F181" s="135"/>
    </row>
    <row r="182" spans="4:6">
      <c r="D182" s="135"/>
      <c r="E182" s="135"/>
      <c r="F182" s="135"/>
    </row>
    <row r="183" spans="4:6">
      <c r="D183" s="135"/>
      <c r="E183" s="135"/>
      <c r="F183" s="135"/>
    </row>
    <row r="184" spans="4:6">
      <c r="D184" s="135"/>
      <c r="E184" s="135"/>
      <c r="F184" s="135"/>
    </row>
    <row r="185" spans="4:6">
      <c r="D185" s="135"/>
      <c r="E185" s="135"/>
      <c r="F185" s="135"/>
    </row>
    <row r="186" spans="4:6">
      <c r="D186" s="135"/>
      <c r="E186" s="135"/>
      <c r="F186" s="135"/>
    </row>
    <row r="187" spans="4:6">
      <c r="D187" s="135"/>
      <c r="E187" s="135"/>
      <c r="F187" s="135"/>
    </row>
    <row r="188" spans="4:6">
      <c r="D188" s="135"/>
      <c r="E188" s="135"/>
      <c r="F188" s="135"/>
    </row>
    <row r="189" spans="4:6">
      <c r="D189" s="135"/>
      <c r="E189" s="135"/>
      <c r="F189" s="135"/>
    </row>
    <row r="190" spans="4:6">
      <c r="D190" s="135"/>
      <c r="E190" s="135"/>
      <c r="F190" s="135"/>
    </row>
    <row r="191" spans="4:6">
      <c r="D191" s="135"/>
      <c r="E191" s="135"/>
      <c r="F191" s="135"/>
    </row>
    <row r="192" spans="4:6">
      <c r="D192" s="135"/>
      <c r="E192" s="135"/>
      <c r="F192" s="135"/>
    </row>
    <row r="193" spans="4:6">
      <c r="D193" s="135"/>
      <c r="E193" s="135"/>
      <c r="F193" s="135"/>
    </row>
    <row r="194" spans="4:6">
      <c r="D194" s="135"/>
      <c r="E194" s="135"/>
      <c r="F194" s="135"/>
    </row>
    <row r="195" spans="4:6">
      <c r="D195" s="135"/>
      <c r="E195" s="135"/>
      <c r="F195" s="135"/>
    </row>
    <row r="196" spans="4:6">
      <c r="D196" s="135"/>
      <c r="E196" s="135"/>
      <c r="F196" s="135"/>
    </row>
    <row r="197" spans="4:6">
      <c r="D197" s="135"/>
      <c r="E197" s="135"/>
      <c r="F197" s="135"/>
    </row>
    <row r="198" spans="4:6">
      <c r="D198" s="135"/>
      <c r="E198" s="135"/>
      <c r="F198" s="135"/>
    </row>
    <row r="199" spans="4:6">
      <c r="D199" s="135"/>
      <c r="E199" s="135"/>
      <c r="F199" s="135"/>
    </row>
    <row r="200" spans="4:6">
      <c r="D200" s="135"/>
      <c r="E200" s="135"/>
      <c r="F200" s="135"/>
    </row>
    <row r="201" spans="4:6">
      <c r="D201" s="135"/>
      <c r="E201" s="135"/>
      <c r="F201" s="135"/>
    </row>
    <row r="202" spans="4:6">
      <c r="D202" s="135"/>
      <c r="E202" s="135"/>
      <c r="F202" s="135"/>
    </row>
    <row r="203" spans="4:6">
      <c r="D203" s="135"/>
      <c r="E203" s="135"/>
      <c r="F203" s="135"/>
    </row>
    <row r="204" spans="4:6">
      <c r="D204" s="135"/>
      <c r="E204" s="135"/>
      <c r="F204" s="135"/>
    </row>
    <row r="205" spans="4:6">
      <c r="D205" s="135"/>
      <c r="E205" s="135"/>
      <c r="F205" s="135"/>
    </row>
    <row r="206" spans="4:6">
      <c r="D206" s="135"/>
      <c r="E206" s="135"/>
      <c r="F206" s="135"/>
    </row>
    <row r="207" spans="4:6">
      <c r="D207" s="135"/>
      <c r="E207" s="135"/>
      <c r="F207" s="135"/>
    </row>
    <row r="208" spans="4:6">
      <c r="D208" s="135"/>
      <c r="E208" s="135"/>
      <c r="F208" s="135"/>
    </row>
    <row r="209" spans="4:6">
      <c r="D209" s="135"/>
      <c r="E209" s="135"/>
      <c r="F209" s="135"/>
    </row>
    <row r="210" spans="4:6">
      <c r="D210" s="135"/>
      <c r="E210" s="135"/>
      <c r="F210" s="135"/>
    </row>
    <row r="211" spans="4:6">
      <c r="D211" s="135"/>
      <c r="E211" s="135"/>
      <c r="F211" s="135"/>
    </row>
    <row r="212" spans="4:6">
      <c r="D212" s="135"/>
      <c r="E212" s="135"/>
      <c r="F212" s="135"/>
    </row>
    <row r="213" spans="4:6">
      <c r="D213" s="135"/>
      <c r="E213" s="135"/>
      <c r="F213" s="135"/>
    </row>
    <row r="214" spans="4:6">
      <c r="D214" s="135"/>
      <c r="E214" s="135"/>
      <c r="F214" s="135"/>
    </row>
    <row r="215" spans="4:6">
      <c r="D215" s="135"/>
      <c r="E215" s="135"/>
      <c r="F215" s="135"/>
    </row>
    <row r="216" spans="4:6">
      <c r="D216" s="135"/>
      <c r="E216" s="135"/>
      <c r="F216" s="135"/>
    </row>
    <row r="217" spans="4:6">
      <c r="D217" s="135"/>
      <c r="E217" s="135"/>
      <c r="F217" s="135"/>
    </row>
    <row r="218" spans="4:6">
      <c r="D218" s="135"/>
      <c r="E218" s="135"/>
      <c r="F218" s="135"/>
    </row>
    <row r="219" spans="4:6">
      <c r="D219" s="135"/>
      <c r="E219" s="135"/>
      <c r="F219" s="135"/>
    </row>
    <row r="220" spans="4:6">
      <c r="D220" s="135"/>
      <c r="E220" s="135"/>
      <c r="F220" s="135"/>
    </row>
    <row r="221" spans="4:6">
      <c r="D221" s="135"/>
      <c r="E221" s="135"/>
      <c r="F221" s="135"/>
    </row>
    <row r="222" spans="4:6">
      <c r="D222" s="135"/>
      <c r="E222" s="135"/>
      <c r="F222" s="135"/>
    </row>
    <row r="223" spans="4:6">
      <c r="D223" s="135"/>
      <c r="E223" s="135"/>
      <c r="F223" s="135"/>
    </row>
    <row r="224" spans="4:6">
      <c r="D224" s="135"/>
      <c r="E224" s="135"/>
      <c r="F224" s="135"/>
    </row>
    <row r="225" spans="4:6">
      <c r="D225" s="135"/>
      <c r="E225" s="135"/>
      <c r="F225" s="135"/>
    </row>
    <row r="226" spans="4:6">
      <c r="D226" s="135"/>
      <c r="E226" s="135"/>
      <c r="F226" s="135"/>
    </row>
    <row r="227" spans="4:6">
      <c r="D227" s="135"/>
      <c r="E227" s="135"/>
      <c r="F227" s="135"/>
    </row>
    <row r="228" spans="4:6">
      <c r="D228" s="135"/>
      <c r="E228" s="135"/>
      <c r="F228" s="135"/>
    </row>
    <row r="229" spans="4:6">
      <c r="D229" s="135"/>
      <c r="E229" s="135"/>
      <c r="F229" s="135"/>
    </row>
    <row r="230" spans="4:6">
      <c r="D230" s="135"/>
      <c r="E230" s="135"/>
      <c r="F230" s="135"/>
    </row>
    <row r="231" spans="4:6">
      <c r="D231" s="135"/>
      <c r="E231" s="135"/>
      <c r="F231" s="135"/>
    </row>
    <row r="232" spans="4:6">
      <c r="D232" s="135"/>
      <c r="E232" s="135"/>
      <c r="F232" s="135"/>
    </row>
    <row r="233" spans="4:6">
      <c r="D233" s="135"/>
      <c r="E233" s="135"/>
      <c r="F233" s="135"/>
    </row>
    <row r="234" spans="4:6">
      <c r="D234" s="135"/>
      <c r="E234" s="135"/>
      <c r="F234" s="135"/>
    </row>
    <row r="235" spans="4:6">
      <c r="D235" s="135"/>
      <c r="E235" s="135"/>
      <c r="F235" s="135"/>
    </row>
    <row r="236" spans="4:6">
      <c r="D236" s="135"/>
      <c r="E236" s="135"/>
      <c r="F236" s="135"/>
    </row>
    <row r="237" spans="4:6">
      <c r="D237" s="135"/>
      <c r="E237" s="135"/>
      <c r="F237" s="135"/>
    </row>
    <row r="238" spans="4:6">
      <c r="D238" s="135"/>
      <c r="E238" s="135"/>
      <c r="F238" s="135"/>
    </row>
    <row r="239" spans="4:6">
      <c r="D239" s="135"/>
      <c r="E239" s="135"/>
      <c r="F239" s="135"/>
    </row>
    <row r="240" spans="4:6">
      <c r="D240" s="135"/>
      <c r="E240" s="135"/>
      <c r="F240" s="135"/>
    </row>
    <row r="241" spans="4:6">
      <c r="D241" s="135"/>
      <c r="E241" s="135"/>
      <c r="F241" s="135"/>
    </row>
    <row r="242" spans="4:6">
      <c r="D242" s="135"/>
      <c r="E242" s="135"/>
      <c r="F242" s="135"/>
    </row>
    <row r="243" spans="4:6">
      <c r="D243" s="135"/>
      <c r="E243" s="135"/>
      <c r="F243" s="135"/>
    </row>
    <row r="244" spans="4:6">
      <c r="D244" s="135"/>
      <c r="E244" s="135"/>
      <c r="F244" s="135"/>
    </row>
    <row r="245" spans="4:6">
      <c r="D245" s="135"/>
      <c r="E245" s="135"/>
      <c r="F245" s="135"/>
    </row>
    <row r="246" spans="4:6">
      <c r="D246" s="135"/>
      <c r="E246" s="135"/>
      <c r="F246" s="135"/>
    </row>
    <row r="247" spans="4:6">
      <c r="D247" s="135"/>
      <c r="E247" s="135"/>
      <c r="F247" s="135"/>
    </row>
    <row r="248" spans="4:6">
      <c r="D248" s="135"/>
      <c r="E248" s="135"/>
      <c r="F248" s="135"/>
    </row>
    <row r="249" spans="4:6">
      <c r="D249" s="135"/>
      <c r="E249" s="135"/>
      <c r="F249" s="135"/>
    </row>
    <row r="250" spans="4:6">
      <c r="D250" s="135"/>
      <c r="E250" s="135"/>
      <c r="F250" s="135"/>
    </row>
    <row r="251" spans="4:6">
      <c r="D251" s="135"/>
      <c r="E251" s="135"/>
      <c r="F251" s="135"/>
    </row>
    <row r="252" spans="4:6">
      <c r="D252" s="135"/>
      <c r="E252" s="135"/>
      <c r="F252" s="135"/>
    </row>
    <row r="253" spans="4:6">
      <c r="D253" s="135"/>
      <c r="E253" s="135"/>
      <c r="F253" s="135"/>
    </row>
    <row r="254" spans="4:6">
      <c r="D254" s="135"/>
      <c r="E254" s="135"/>
      <c r="F254" s="135"/>
    </row>
    <row r="255" spans="4:6">
      <c r="D255" s="135"/>
      <c r="E255" s="135"/>
      <c r="F255" s="135"/>
    </row>
    <row r="256" spans="4:6">
      <c r="D256" s="135"/>
      <c r="E256" s="135"/>
      <c r="F256" s="135"/>
    </row>
    <row r="257" spans="4:6">
      <c r="D257" s="135"/>
      <c r="E257" s="135"/>
      <c r="F257" s="135"/>
    </row>
    <row r="258" spans="4:6">
      <c r="D258" s="135"/>
      <c r="E258" s="135"/>
      <c r="F258" s="135"/>
    </row>
    <row r="259" spans="4:6">
      <c r="D259" s="135"/>
      <c r="E259" s="135"/>
      <c r="F259" s="135"/>
    </row>
    <row r="260" spans="4:6">
      <c r="D260" s="135"/>
      <c r="E260" s="135"/>
      <c r="F260" s="135"/>
    </row>
    <row r="261" spans="4:6">
      <c r="D261" s="135"/>
      <c r="E261" s="135"/>
      <c r="F261" s="135"/>
    </row>
    <row r="262" spans="4:6">
      <c r="D262" s="135"/>
      <c r="E262" s="135"/>
      <c r="F262" s="135"/>
    </row>
    <row r="263" spans="4:6">
      <c r="D263" s="135"/>
      <c r="E263" s="135"/>
      <c r="F263" s="135"/>
    </row>
    <row r="264" spans="4:6">
      <c r="D264" s="135"/>
      <c r="E264" s="135"/>
      <c r="F264" s="135"/>
    </row>
    <row r="265" spans="4:6">
      <c r="D265" s="135"/>
      <c r="E265" s="135"/>
      <c r="F265" s="135"/>
    </row>
    <row r="266" spans="4:6">
      <c r="D266" s="135"/>
      <c r="E266" s="135"/>
      <c r="F266" s="135"/>
    </row>
    <row r="267" spans="4:6">
      <c r="D267" s="135"/>
      <c r="E267" s="135"/>
      <c r="F267" s="135"/>
    </row>
    <row r="268" spans="4:6">
      <c r="D268" s="135"/>
      <c r="E268" s="135"/>
      <c r="F268" s="135"/>
    </row>
    <row r="269" spans="4:6">
      <c r="D269" s="135"/>
      <c r="E269" s="135"/>
      <c r="F269" s="135"/>
    </row>
    <row r="270" spans="4:6">
      <c r="D270" s="135"/>
      <c r="E270" s="135"/>
      <c r="F270" s="135"/>
    </row>
    <row r="271" spans="4:6">
      <c r="D271" s="135"/>
      <c r="E271" s="135"/>
      <c r="F271" s="135"/>
    </row>
    <row r="272" spans="4:6">
      <c r="D272" s="135"/>
      <c r="E272" s="135"/>
      <c r="F272" s="135"/>
    </row>
    <row r="273" spans="4:6">
      <c r="D273" s="135"/>
      <c r="E273" s="135"/>
      <c r="F273" s="135"/>
    </row>
    <row r="274" spans="4:6">
      <c r="D274" s="135"/>
      <c r="E274" s="135"/>
      <c r="F274" s="135"/>
    </row>
    <row r="275" spans="4:6">
      <c r="D275" s="135"/>
      <c r="E275" s="135"/>
      <c r="F275" s="135"/>
    </row>
    <row r="276" spans="4:6">
      <c r="D276" s="135"/>
      <c r="E276" s="135"/>
      <c r="F276" s="135"/>
    </row>
    <row r="277" spans="4:6">
      <c r="D277" s="135"/>
      <c r="E277" s="135"/>
      <c r="F277" s="135"/>
    </row>
    <row r="278" spans="4:6">
      <c r="D278" s="135"/>
      <c r="E278" s="135"/>
      <c r="F278" s="135"/>
    </row>
    <row r="279" spans="4:6">
      <c r="D279" s="135"/>
      <c r="E279" s="135"/>
      <c r="F279" s="135"/>
    </row>
    <row r="280" spans="4:6">
      <c r="D280" s="135"/>
      <c r="E280" s="135"/>
      <c r="F280" s="135"/>
    </row>
    <row r="281" spans="4:6">
      <c r="D281" s="135"/>
      <c r="E281" s="135"/>
      <c r="F281" s="135"/>
    </row>
    <row r="282" spans="4:6">
      <c r="D282" s="135"/>
      <c r="E282" s="135"/>
      <c r="F282" s="135"/>
    </row>
    <row r="283" spans="4:6">
      <c r="D283" s="135"/>
      <c r="E283" s="135"/>
      <c r="F283" s="135"/>
    </row>
    <row r="284" spans="4:6">
      <c r="D284" s="135"/>
      <c r="E284" s="135"/>
      <c r="F284" s="135"/>
    </row>
    <row r="285" spans="4:6">
      <c r="D285" s="135"/>
      <c r="E285" s="135"/>
      <c r="F285" s="135"/>
    </row>
    <row r="286" spans="4:6">
      <c r="D286" s="135"/>
      <c r="E286" s="135"/>
      <c r="F286" s="135"/>
    </row>
    <row r="287" spans="4:6">
      <c r="D287" s="135"/>
      <c r="E287" s="135"/>
      <c r="F287" s="135"/>
    </row>
    <row r="288" spans="4:6">
      <c r="D288" s="135"/>
      <c r="E288" s="135"/>
      <c r="F288" s="135"/>
    </row>
    <row r="289" spans="4:6">
      <c r="D289" s="135"/>
      <c r="E289" s="135"/>
      <c r="F289" s="135"/>
    </row>
    <row r="290" spans="4:6">
      <c r="D290" s="135"/>
      <c r="E290" s="135"/>
      <c r="F290" s="135"/>
    </row>
    <row r="291" spans="4:6">
      <c r="D291" s="135"/>
      <c r="E291" s="135"/>
      <c r="F291" s="135"/>
    </row>
    <row r="292" spans="4:6">
      <c r="D292" s="135"/>
      <c r="E292" s="135"/>
      <c r="F292" s="135"/>
    </row>
    <row r="293" spans="4:6">
      <c r="D293" s="135"/>
      <c r="E293" s="135"/>
      <c r="F293" s="135"/>
    </row>
    <row r="294" spans="4:6">
      <c r="D294" s="135"/>
      <c r="E294" s="135"/>
      <c r="F294" s="135"/>
    </row>
    <row r="295" spans="4:6">
      <c r="D295" s="135"/>
      <c r="E295" s="135"/>
      <c r="F295" s="135"/>
    </row>
    <row r="296" spans="4:6">
      <c r="D296" s="135"/>
      <c r="E296" s="135"/>
      <c r="F296" s="135"/>
    </row>
    <row r="297" spans="4:6">
      <c r="D297" s="135"/>
      <c r="E297" s="135"/>
      <c r="F297" s="135"/>
    </row>
    <row r="298" spans="4:6">
      <c r="D298" s="135"/>
      <c r="E298" s="135"/>
      <c r="F298" s="135"/>
    </row>
    <row r="299" spans="4:6">
      <c r="D299" s="135"/>
      <c r="E299" s="135"/>
      <c r="F299" s="135"/>
    </row>
    <row r="300" spans="4:6">
      <c r="D300" s="135"/>
      <c r="E300" s="135"/>
      <c r="F300" s="135"/>
    </row>
    <row r="301" spans="4:6">
      <c r="D301" s="135"/>
      <c r="E301" s="135"/>
      <c r="F301" s="135"/>
    </row>
    <row r="302" spans="4:6">
      <c r="D302" s="135"/>
      <c r="E302" s="135"/>
      <c r="F302" s="135"/>
    </row>
    <row r="303" spans="4:6">
      <c r="D303" s="135"/>
      <c r="E303" s="135"/>
      <c r="F303" s="135"/>
    </row>
    <row r="304" spans="4:6">
      <c r="D304" s="135"/>
      <c r="E304" s="135"/>
      <c r="F304" s="135"/>
    </row>
    <row r="305" spans="4:6">
      <c r="D305" s="135"/>
      <c r="E305" s="135"/>
      <c r="F305" s="135"/>
    </row>
    <row r="306" spans="4:6">
      <c r="D306" s="135"/>
      <c r="E306" s="135"/>
      <c r="F306" s="135"/>
    </row>
    <row r="307" spans="4:6">
      <c r="D307" s="135"/>
      <c r="E307" s="135"/>
      <c r="F307" s="135"/>
    </row>
    <row r="308" spans="4:6">
      <c r="D308" s="135"/>
      <c r="E308" s="135"/>
      <c r="F308" s="135"/>
    </row>
    <row r="309" spans="4:6">
      <c r="D309" s="135"/>
      <c r="E309" s="135"/>
      <c r="F309" s="135"/>
    </row>
    <row r="310" spans="4:6">
      <c r="D310" s="135"/>
      <c r="E310" s="135"/>
      <c r="F310" s="135"/>
    </row>
    <row r="311" spans="4:6">
      <c r="D311" s="135"/>
      <c r="E311" s="135"/>
      <c r="F311" s="135"/>
    </row>
    <row r="312" spans="4:6">
      <c r="D312" s="135"/>
      <c r="E312" s="135"/>
      <c r="F312" s="135"/>
    </row>
    <row r="313" spans="4:6">
      <c r="D313" s="135"/>
      <c r="E313" s="135"/>
      <c r="F313" s="135"/>
    </row>
    <row r="314" spans="4:6">
      <c r="D314" s="135"/>
      <c r="E314" s="135"/>
      <c r="F314" s="135"/>
    </row>
    <row r="315" spans="4:6">
      <c r="D315" s="135"/>
      <c r="E315" s="135"/>
      <c r="F315" s="135"/>
    </row>
    <row r="316" spans="4:6">
      <c r="D316" s="135"/>
      <c r="E316" s="135"/>
      <c r="F316" s="135"/>
    </row>
    <row r="317" spans="4:6">
      <c r="D317" s="135"/>
      <c r="E317" s="135"/>
      <c r="F317" s="135"/>
    </row>
    <row r="318" spans="4:6">
      <c r="D318" s="135"/>
      <c r="E318" s="135"/>
      <c r="F318" s="135"/>
    </row>
    <row r="319" spans="4:6">
      <c r="D319" s="135"/>
      <c r="E319" s="135"/>
      <c r="F319" s="135"/>
    </row>
    <row r="320" spans="4:6">
      <c r="D320" s="135"/>
      <c r="E320" s="135"/>
      <c r="F320" s="135"/>
    </row>
    <row r="321" spans="4:6">
      <c r="D321" s="135"/>
      <c r="E321" s="135"/>
      <c r="F321" s="135"/>
    </row>
    <row r="322" spans="4:6">
      <c r="D322" s="135"/>
      <c r="E322" s="135"/>
      <c r="F322" s="135"/>
    </row>
    <row r="323" spans="4:6">
      <c r="D323" s="135"/>
      <c r="E323" s="135"/>
      <c r="F323" s="135"/>
    </row>
    <row r="324" spans="4:6">
      <c r="D324" s="135"/>
      <c r="E324" s="135"/>
      <c r="F324" s="135"/>
    </row>
    <row r="325" spans="4:6">
      <c r="D325" s="135"/>
      <c r="E325" s="135"/>
      <c r="F325" s="135"/>
    </row>
    <row r="326" spans="4:6">
      <c r="D326" s="135"/>
      <c r="E326" s="135"/>
      <c r="F326" s="135"/>
    </row>
    <row r="327" spans="4:6">
      <c r="D327" s="135"/>
      <c r="E327" s="135"/>
      <c r="F327" s="135"/>
    </row>
    <row r="328" spans="4:6">
      <c r="D328" s="135"/>
      <c r="E328" s="135"/>
      <c r="F328" s="135"/>
    </row>
    <row r="329" spans="4:6">
      <c r="D329" s="135"/>
      <c r="E329" s="135"/>
      <c r="F329" s="135"/>
    </row>
    <row r="330" spans="4:6">
      <c r="D330" s="135"/>
      <c r="E330" s="135"/>
      <c r="F330" s="135"/>
    </row>
    <row r="331" spans="4:6">
      <c r="D331" s="135"/>
      <c r="E331" s="135"/>
      <c r="F331" s="135"/>
    </row>
    <row r="332" spans="4:6">
      <c r="D332" s="135"/>
      <c r="E332" s="135"/>
      <c r="F332" s="135"/>
    </row>
    <row r="333" spans="4:6">
      <c r="D333" s="135"/>
      <c r="E333" s="135"/>
      <c r="F333" s="135"/>
    </row>
    <row r="334" spans="4:6">
      <c r="D334" s="135"/>
      <c r="E334" s="135"/>
      <c r="F334" s="135"/>
    </row>
    <row r="335" spans="4:6">
      <c r="D335" s="135"/>
      <c r="E335" s="135"/>
      <c r="F335" s="135"/>
    </row>
    <row r="336" spans="4:6">
      <c r="D336" s="135"/>
      <c r="E336" s="135"/>
      <c r="F336" s="135"/>
    </row>
    <row r="337" spans="4:6">
      <c r="D337" s="135"/>
      <c r="E337" s="135"/>
      <c r="F337" s="135"/>
    </row>
    <row r="338" spans="4:6">
      <c r="D338" s="135"/>
      <c r="E338" s="135"/>
      <c r="F338" s="135"/>
    </row>
    <row r="339" spans="4:6">
      <c r="D339" s="135"/>
      <c r="E339" s="135"/>
      <c r="F339" s="135"/>
    </row>
    <row r="340" spans="4:6">
      <c r="D340" s="135"/>
      <c r="E340" s="135"/>
      <c r="F340" s="135"/>
    </row>
    <row r="341" spans="4:6">
      <c r="D341" s="135"/>
      <c r="E341" s="135"/>
      <c r="F341" s="135"/>
    </row>
    <row r="342" spans="4:6">
      <c r="D342" s="135"/>
      <c r="E342" s="135"/>
      <c r="F342" s="135"/>
    </row>
    <row r="343" spans="4:6">
      <c r="D343" s="135"/>
      <c r="E343" s="135"/>
      <c r="F343" s="135"/>
    </row>
    <row r="344" spans="4:6">
      <c r="D344" s="135"/>
      <c r="E344" s="135"/>
      <c r="F344" s="135"/>
    </row>
    <row r="345" spans="4:6">
      <c r="D345" s="135"/>
      <c r="E345" s="135"/>
      <c r="F345" s="135"/>
    </row>
    <row r="346" spans="4:6">
      <c r="D346" s="135"/>
      <c r="E346" s="135"/>
      <c r="F346" s="135"/>
    </row>
    <row r="347" spans="4:6">
      <c r="D347" s="135"/>
      <c r="E347" s="135"/>
      <c r="F347" s="135"/>
    </row>
    <row r="348" spans="4:6">
      <c r="D348" s="135"/>
      <c r="E348" s="135"/>
      <c r="F348" s="135"/>
    </row>
    <row r="349" spans="4:6">
      <c r="D349" s="135"/>
      <c r="E349" s="135"/>
      <c r="F349" s="135"/>
    </row>
    <row r="350" spans="4:6">
      <c r="D350" s="135"/>
      <c r="E350" s="135"/>
      <c r="F350" s="135"/>
    </row>
    <row r="351" spans="4:6">
      <c r="D351" s="135"/>
      <c r="E351" s="135"/>
      <c r="F351" s="135"/>
    </row>
    <row r="352" spans="4:6">
      <c r="D352" s="135"/>
      <c r="E352" s="135"/>
      <c r="F352" s="135"/>
    </row>
    <row r="353" spans="4:6">
      <c r="D353" s="135"/>
      <c r="E353" s="135"/>
      <c r="F353" s="135"/>
    </row>
    <row r="354" spans="4:6">
      <c r="D354" s="135"/>
      <c r="E354" s="135"/>
      <c r="F354" s="135"/>
    </row>
    <row r="355" spans="4:6">
      <c r="D355" s="135"/>
      <c r="E355" s="135"/>
      <c r="F355" s="135"/>
    </row>
    <row r="356" spans="4:6">
      <c r="D356" s="135"/>
      <c r="E356" s="135"/>
      <c r="F356" s="135"/>
    </row>
    <row r="357" spans="4:6">
      <c r="D357" s="135"/>
      <c r="E357" s="135"/>
      <c r="F357" s="135"/>
    </row>
    <row r="358" spans="4:6">
      <c r="D358" s="135"/>
      <c r="E358" s="135"/>
      <c r="F358" s="135"/>
    </row>
    <row r="359" spans="4:6">
      <c r="D359" s="135"/>
      <c r="E359" s="135"/>
      <c r="F359" s="135"/>
    </row>
    <row r="360" spans="4:6">
      <c r="D360" s="135"/>
      <c r="E360" s="135"/>
      <c r="F360" s="135"/>
    </row>
    <row r="361" spans="4:6">
      <c r="D361" s="135"/>
      <c r="E361" s="135"/>
      <c r="F361" s="135"/>
    </row>
    <row r="362" spans="4:6">
      <c r="D362" s="135"/>
      <c r="E362" s="135"/>
      <c r="F362" s="135"/>
    </row>
    <row r="363" spans="4:6">
      <c r="D363" s="135"/>
      <c r="E363" s="135"/>
      <c r="F363" s="135"/>
    </row>
    <row r="364" spans="4:6">
      <c r="D364" s="135"/>
      <c r="E364" s="135"/>
      <c r="F364" s="135"/>
    </row>
    <row r="365" spans="4:6">
      <c r="D365" s="135"/>
      <c r="E365" s="135"/>
      <c r="F365" s="135"/>
    </row>
    <row r="366" spans="4:6">
      <c r="D366" s="135"/>
      <c r="E366" s="135"/>
      <c r="F366" s="135"/>
    </row>
    <row r="367" spans="4:6">
      <c r="D367" s="135"/>
      <c r="E367" s="135"/>
      <c r="F367" s="135"/>
    </row>
    <row r="368" spans="4:6">
      <c r="D368" s="135"/>
      <c r="E368" s="135"/>
      <c r="F368" s="135"/>
    </row>
    <row r="369" spans="4:6">
      <c r="D369" s="135"/>
      <c r="E369" s="135"/>
      <c r="F369" s="135"/>
    </row>
    <row r="370" spans="4:6">
      <c r="D370" s="135"/>
      <c r="E370" s="135"/>
      <c r="F370" s="135"/>
    </row>
    <row r="371" spans="4:6">
      <c r="D371" s="135"/>
      <c r="E371" s="135"/>
      <c r="F371" s="135"/>
    </row>
    <row r="372" spans="4:6">
      <c r="D372" s="135"/>
      <c r="E372" s="135"/>
      <c r="F372" s="135"/>
    </row>
    <row r="373" spans="4:6">
      <c r="D373" s="135"/>
      <c r="E373" s="135"/>
      <c r="F373" s="135"/>
    </row>
    <row r="374" spans="4:6">
      <c r="D374" s="135"/>
      <c r="E374" s="135"/>
      <c r="F374" s="135"/>
    </row>
    <row r="375" spans="4:6">
      <c r="D375" s="135"/>
      <c r="E375" s="135"/>
      <c r="F375" s="135"/>
    </row>
    <row r="376" spans="4:6">
      <c r="D376" s="135"/>
      <c r="E376" s="135"/>
      <c r="F376" s="135"/>
    </row>
    <row r="377" spans="4:6">
      <c r="D377" s="135"/>
      <c r="E377" s="135"/>
      <c r="F377" s="135"/>
    </row>
    <row r="378" spans="4:6">
      <c r="D378" s="135"/>
      <c r="E378" s="135"/>
      <c r="F378" s="135"/>
    </row>
    <row r="379" spans="4:6">
      <c r="D379" s="135"/>
      <c r="E379" s="135"/>
      <c r="F379" s="135"/>
    </row>
    <row r="380" spans="4:6">
      <c r="D380" s="135"/>
      <c r="E380" s="135"/>
      <c r="F380" s="135"/>
    </row>
    <row r="381" spans="4:6">
      <c r="D381" s="135"/>
      <c r="E381" s="135"/>
      <c r="F381" s="135"/>
    </row>
    <row r="382" spans="4:6">
      <c r="D382" s="135"/>
      <c r="E382" s="135"/>
      <c r="F382" s="135"/>
    </row>
    <row r="383" spans="4:6">
      <c r="D383" s="135"/>
      <c r="E383" s="135"/>
      <c r="F383" s="135"/>
    </row>
    <row r="384" spans="4:6">
      <c r="D384" s="135"/>
      <c r="E384" s="135"/>
      <c r="F384" s="135"/>
    </row>
    <row r="385" spans="4:6">
      <c r="D385" s="135"/>
      <c r="E385" s="135"/>
      <c r="F385" s="135"/>
    </row>
    <row r="386" spans="4:6">
      <c r="D386" s="135"/>
      <c r="E386" s="135"/>
      <c r="F386" s="135"/>
    </row>
    <row r="387" spans="4:6">
      <c r="D387" s="135"/>
      <c r="E387" s="135"/>
      <c r="F387" s="135"/>
    </row>
    <row r="388" spans="4:6">
      <c r="D388" s="135"/>
      <c r="E388" s="135"/>
      <c r="F388" s="135"/>
    </row>
    <row r="389" spans="4:6">
      <c r="D389" s="135"/>
      <c r="E389" s="135"/>
      <c r="F389" s="135"/>
    </row>
    <row r="390" spans="4:6">
      <c r="D390" s="135"/>
      <c r="E390" s="135"/>
      <c r="F390" s="135"/>
    </row>
    <row r="391" spans="4:6">
      <c r="D391" s="135"/>
      <c r="E391" s="135"/>
      <c r="F391" s="135"/>
    </row>
    <row r="392" spans="4:6">
      <c r="D392" s="135"/>
      <c r="E392" s="135"/>
      <c r="F392" s="135"/>
    </row>
    <row r="393" spans="4:6">
      <c r="D393" s="135"/>
      <c r="E393" s="135"/>
      <c r="F393" s="135"/>
    </row>
    <row r="394" spans="4:6">
      <c r="D394" s="135"/>
      <c r="E394" s="135"/>
      <c r="F394" s="135"/>
    </row>
    <row r="395" spans="4:6">
      <c r="D395" s="135"/>
      <c r="E395" s="135"/>
      <c r="F395" s="135"/>
    </row>
    <row r="396" spans="4:6">
      <c r="D396" s="135"/>
      <c r="E396" s="135"/>
      <c r="F396" s="135"/>
    </row>
    <row r="397" spans="4:6">
      <c r="D397" s="135"/>
      <c r="E397" s="135"/>
      <c r="F397" s="135"/>
    </row>
    <row r="398" spans="4:6">
      <c r="D398" s="135"/>
      <c r="E398" s="135"/>
      <c r="F398" s="135"/>
    </row>
    <row r="399" spans="4:6">
      <c r="D399" s="135"/>
      <c r="E399" s="135"/>
      <c r="F399" s="135"/>
    </row>
    <row r="400" spans="4:6">
      <c r="D400" s="135"/>
      <c r="E400" s="135"/>
      <c r="F400" s="135"/>
    </row>
    <row r="401" spans="4:6">
      <c r="D401" s="135"/>
      <c r="E401" s="135"/>
      <c r="F401" s="135"/>
    </row>
    <row r="402" spans="4:6">
      <c r="D402" s="135"/>
      <c r="E402" s="135"/>
      <c r="F402" s="135"/>
    </row>
    <row r="403" spans="4:6">
      <c r="D403" s="135"/>
      <c r="E403" s="135"/>
      <c r="F403" s="135"/>
    </row>
    <row r="404" spans="4:6">
      <c r="D404" s="135"/>
      <c r="E404" s="135"/>
      <c r="F404" s="135"/>
    </row>
    <row r="405" spans="4:6">
      <c r="D405" s="135"/>
      <c r="E405" s="135"/>
      <c r="F405" s="135"/>
    </row>
    <row r="406" spans="4:6">
      <c r="D406" s="135"/>
      <c r="E406" s="135"/>
      <c r="F406" s="135"/>
    </row>
    <row r="407" spans="4:6">
      <c r="D407" s="135"/>
      <c r="E407" s="135"/>
      <c r="F407" s="135"/>
    </row>
    <row r="408" spans="4:6">
      <c r="D408" s="135"/>
      <c r="E408" s="135"/>
      <c r="F408" s="135"/>
    </row>
    <row r="409" spans="4:6">
      <c r="D409" s="135"/>
      <c r="E409" s="135"/>
      <c r="F409" s="135"/>
    </row>
    <row r="410" spans="4:6">
      <c r="D410" s="135"/>
      <c r="E410" s="135"/>
      <c r="F410" s="135"/>
    </row>
    <row r="411" spans="4:6">
      <c r="D411" s="135"/>
      <c r="E411" s="135"/>
      <c r="F411" s="135"/>
    </row>
    <row r="412" spans="4:6">
      <c r="D412" s="135"/>
      <c r="E412" s="135"/>
      <c r="F412" s="135"/>
    </row>
    <row r="413" spans="4:6">
      <c r="D413" s="135"/>
      <c r="E413" s="135"/>
      <c r="F413" s="135"/>
    </row>
    <row r="414" spans="4:6">
      <c r="D414" s="135"/>
      <c r="E414" s="135"/>
      <c r="F414" s="135"/>
    </row>
    <row r="415" spans="4:6">
      <c r="D415" s="135"/>
      <c r="E415" s="135"/>
      <c r="F415" s="135"/>
    </row>
    <row r="416" spans="4:6">
      <c r="D416" s="135"/>
      <c r="E416" s="135"/>
      <c r="F416" s="135"/>
    </row>
    <row r="417" spans="4:6">
      <c r="D417" s="135"/>
      <c r="E417" s="135"/>
      <c r="F417" s="135"/>
    </row>
    <row r="418" spans="4:6">
      <c r="D418" s="135"/>
      <c r="E418" s="135"/>
      <c r="F418" s="135"/>
    </row>
    <row r="419" spans="4:6">
      <c r="D419" s="135"/>
      <c r="E419" s="135"/>
      <c r="F419" s="135"/>
    </row>
    <row r="420" spans="4:6">
      <c r="D420" s="135"/>
      <c r="E420" s="135"/>
      <c r="F420" s="135"/>
    </row>
    <row r="421" spans="4:6">
      <c r="D421" s="135"/>
      <c r="E421" s="135"/>
      <c r="F421" s="135"/>
    </row>
    <row r="422" spans="4:6">
      <c r="D422" s="135"/>
      <c r="E422" s="135"/>
      <c r="F422" s="135"/>
    </row>
    <row r="423" spans="4:6">
      <c r="D423" s="135"/>
      <c r="E423" s="135"/>
      <c r="F423" s="135"/>
    </row>
    <row r="424" spans="4:6">
      <c r="D424" s="135"/>
      <c r="E424" s="135"/>
      <c r="F424" s="135"/>
    </row>
    <row r="425" spans="4:6">
      <c r="D425" s="135"/>
      <c r="E425" s="135"/>
      <c r="F425" s="135"/>
    </row>
    <row r="426" spans="4:6">
      <c r="D426" s="135"/>
      <c r="E426" s="135"/>
      <c r="F426" s="135"/>
    </row>
    <row r="427" spans="4:6">
      <c r="D427" s="135"/>
      <c r="E427" s="135"/>
      <c r="F427" s="135"/>
    </row>
    <row r="428" spans="4:6">
      <c r="D428" s="135"/>
      <c r="E428" s="135"/>
      <c r="F428" s="135"/>
    </row>
    <row r="429" spans="4:6">
      <c r="D429" s="135"/>
      <c r="E429" s="135"/>
      <c r="F429" s="135"/>
    </row>
    <row r="430" spans="4:6">
      <c r="D430" s="135"/>
      <c r="E430" s="135"/>
      <c r="F430" s="135"/>
    </row>
    <row r="431" spans="4:6">
      <c r="D431" s="135"/>
      <c r="E431" s="135"/>
      <c r="F431" s="135"/>
    </row>
    <row r="432" spans="4:6">
      <c r="D432" s="135"/>
      <c r="E432" s="135"/>
      <c r="F432" s="135"/>
    </row>
    <row r="433" spans="4:6">
      <c r="D433" s="135"/>
      <c r="E433" s="135"/>
      <c r="F433" s="135"/>
    </row>
    <row r="434" spans="4:6">
      <c r="D434" s="135"/>
      <c r="E434" s="135"/>
      <c r="F434" s="135"/>
    </row>
    <row r="435" spans="4:6">
      <c r="D435" s="135"/>
      <c r="E435" s="135"/>
      <c r="F435" s="135"/>
    </row>
    <row r="436" spans="4:6">
      <c r="D436" s="135"/>
      <c r="E436" s="135"/>
      <c r="F436" s="135"/>
    </row>
    <row r="437" spans="4:6">
      <c r="D437" s="135"/>
      <c r="E437" s="135"/>
      <c r="F437" s="135"/>
    </row>
    <row r="438" spans="4:6">
      <c r="D438" s="135"/>
      <c r="E438" s="135"/>
      <c r="F438" s="135"/>
    </row>
    <row r="439" spans="4:6">
      <c r="D439" s="135"/>
      <c r="E439" s="135"/>
      <c r="F439" s="135"/>
    </row>
    <row r="440" spans="4:6">
      <c r="D440" s="135"/>
      <c r="E440" s="135"/>
      <c r="F440" s="135"/>
    </row>
    <row r="441" spans="4:6">
      <c r="D441" s="135"/>
      <c r="E441" s="135"/>
      <c r="F441" s="135"/>
    </row>
    <row r="442" spans="4:6">
      <c r="D442" s="135"/>
      <c r="E442" s="135"/>
      <c r="F442" s="135"/>
    </row>
    <row r="443" spans="4:6">
      <c r="D443" s="135"/>
      <c r="E443" s="135"/>
      <c r="F443" s="135"/>
    </row>
    <row r="444" spans="4:6">
      <c r="D444" s="135"/>
      <c r="E444" s="135"/>
      <c r="F444" s="135"/>
    </row>
    <row r="445" spans="4:6">
      <c r="D445" s="135"/>
      <c r="E445" s="135"/>
      <c r="F445" s="135"/>
    </row>
    <row r="446" spans="4:6">
      <c r="D446" s="135"/>
      <c r="E446" s="135"/>
      <c r="F446" s="135"/>
    </row>
    <row r="447" spans="4:6">
      <c r="D447" s="135"/>
      <c r="E447" s="135"/>
      <c r="F447" s="135"/>
    </row>
    <row r="448" spans="4:6">
      <c r="D448" s="135"/>
      <c r="E448" s="135"/>
      <c r="F448" s="135"/>
    </row>
    <row r="449" spans="4:6">
      <c r="D449" s="135"/>
      <c r="E449" s="135"/>
      <c r="F449" s="135"/>
    </row>
    <row r="450" spans="4:6">
      <c r="D450" s="135"/>
      <c r="E450" s="135"/>
      <c r="F450" s="135"/>
    </row>
    <row r="451" spans="4:6">
      <c r="D451" s="135"/>
      <c r="E451" s="135"/>
      <c r="F451" s="135"/>
    </row>
    <row r="452" spans="4:6">
      <c r="D452" s="135"/>
      <c r="E452" s="135"/>
      <c r="F452" s="135"/>
    </row>
    <row r="453" spans="4:6">
      <c r="D453" s="135"/>
      <c r="E453" s="135"/>
      <c r="F453" s="135"/>
    </row>
    <row r="454" spans="4:6">
      <c r="D454" s="135"/>
      <c r="E454" s="135"/>
      <c r="F454" s="135"/>
    </row>
    <row r="455" spans="4:6">
      <c r="D455" s="135"/>
      <c r="E455" s="135"/>
      <c r="F455" s="135"/>
    </row>
    <row r="456" spans="4:6">
      <c r="D456" s="135"/>
      <c r="E456" s="135"/>
      <c r="F456" s="135"/>
    </row>
    <row r="457" spans="4:6">
      <c r="D457" s="135"/>
      <c r="E457" s="135"/>
      <c r="F457" s="135"/>
    </row>
    <row r="458" spans="4:6">
      <c r="D458" s="135"/>
      <c r="E458" s="135"/>
      <c r="F458" s="135"/>
    </row>
    <row r="459" spans="4:6">
      <c r="D459" s="135"/>
      <c r="E459" s="135"/>
      <c r="F459" s="135"/>
    </row>
    <row r="460" spans="4:6">
      <c r="D460" s="135"/>
      <c r="E460" s="135"/>
      <c r="F460" s="135"/>
    </row>
    <row r="461" spans="4:6">
      <c r="D461" s="135"/>
      <c r="E461" s="135"/>
      <c r="F461" s="135"/>
    </row>
    <row r="462" spans="4:6">
      <c r="D462" s="135"/>
      <c r="E462" s="135"/>
      <c r="F462" s="135"/>
    </row>
    <row r="463" spans="4:6">
      <c r="D463" s="135"/>
      <c r="E463" s="135"/>
      <c r="F463" s="135"/>
    </row>
    <row r="464" spans="4:6">
      <c r="D464" s="135"/>
      <c r="E464" s="135"/>
      <c r="F464" s="135"/>
    </row>
    <row r="465" spans="4:6">
      <c r="D465" s="135"/>
      <c r="E465" s="135"/>
      <c r="F465" s="135"/>
    </row>
    <row r="466" spans="4:6">
      <c r="D466" s="135"/>
      <c r="E466" s="135"/>
      <c r="F466" s="135"/>
    </row>
    <row r="467" spans="4:6">
      <c r="D467" s="135"/>
      <c r="E467" s="135"/>
      <c r="F467" s="135"/>
    </row>
    <row r="468" spans="4:6">
      <c r="D468" s="135"/>
      <c r="E468" s="135"/>
      <c r="F468" s="135"/>
    </row>
    <row r="469" spans="4:6">
      <c r="D469" s="135"/>
      <c r="E469" s="135"/>
      <c r="F469" s="135"/>
    </row>
    <row r="470" spans="4:6">
      <c r="D470" s="135"/>
      <c r="E470" s="135"/>
      <c r="F470" s="135"/>
    </row>
    <row r="471" spans="4:6">
      <c r="D471" s="135"/>
      <c r="E471" s="135"/>
      <c r="F471" s="135"/>
    </row>
    <row r="472" spans="4:6">
      <c r="D472" s="135"/>
      <c r="E472" s="135"/>
      <c r="F472" s="135"/>
    </row>
    <row r="473" spans="4:6">
      <c r="D473" s="135"/>
      <c r="E473" s="135"/>
      <c r="F473" s="135"/>
    </row>
    <row r="474" spans="4:6">
      <c r="D474" s="135"/>
      <c r="E474" s="135"/>
      <c r="F474" s="135"/>
    </row>
    <row r="475" spans="4:6">
      <c r="D475" s="135"/>
      <c r="E475" s="135"/>
      <c r="F475" s="135"/>
    </row>
    <row r="476" spans="4:6">
      <c r="D476" s="135"/>
      <c r="E476" s="135"/>
      <c r="F476" s="135"/>
    </row>
    <row r="477" spans="4:6">
      <c r="D477" s="135"/>
      <c r="E477" s="135"/>
      <c r="F477" s="135"/>
    </row>
    <row r="478" spans="4:6">
      <c r="D478" s="135"/>
      <c r="E478" s="135"/>
      <c r="F478" s="135"/>
    </row>
    <row r="479" spans="4:6">
      <c r="D479" s="135"/>
      <c r="E479" s="135"/>
      <c r="F479" s="135"/>
    </row>
    <row r="480" spans="4:6">
      <c r="D480" s="135"/>
      <c r="E480" s="135"/>
      <c r="F480" s="135"/>
    </row>
    <row r="481" spans="4:6">
      <c r="D481" s="135"/>
      <c r="E481" s="135"/>
      <c r="F481" s="135"/>
    </row>
    <row r="482" spans="4:6">
      <c r="D482" s="135"/>
      <c r="E482" s="135"/>
      <c r="F482" s="135"/>
    </row>
    <row r="483" spans="4:6">
      <c r="D483" s="135"/>
      <c r="E483" s="135"/>
      <c r="F483" s="135"/>
    </row>
    <row r="484" spans="4:6">
      <c r="D484" s="135"/>
      <c r="E484" s="135"/>
      <c r="F484" s="135"/>
    </row>
    <row r="485" spans="4:6">
      <c r="D485" s="135"/>
      <c r="E485" s="135"/>
      <c r="F485" s="135"/>
    </row>
    <row r="486" spans="4:6">
      <c r="D486" s="135"/>
      <c r="E486" s="135"/>
      <c r="F486" s="135"/>
    </row>
    <row r="487" spans="4:6">
      <c r="D487" s="135"/>
      <c r="E487" s="135"/>
      <c r="F487" s="135"/>
    </row>
    <row r="488" spans="4:6">
      <c r="D488" s="135"/>
      <c r="E488" s="135"/>
      <c r="F488" s="135"/>
    </row>
    <row r="489" spans="4:6">
      <c r="D489" s="135"/>
      <c r="E489" s="135"/>
      <c r="F489" s="135"/>
    </row>
    <row r="490" spans="4:6">
      <c r="D490" s="135"/>
      <c r="E490" s="135"/>
      <c r="F490" s="135"/>
    </row>
    <row r="491" spans="4:6">
      <c r="D491" s="135"/>
      <c r="E491" s="135"/>
      <c r="F491" s="135"/>
    </row>
    <row r="492" spans="4:6">
      <c r="D492" s="135"/>
      <c r="E492" s="135"/>
      <c r="F492" s="135"/>
    </row>
    <row r="493" spans="4:6">
      <c r="D493" s="135"/>
      <c r="E493" s="135"/>
      <c r="F493" s="135"/>
    </row>
    <row r="494" spans="4:6">
      <c r="D494" s="135"/>
      <c r="E494" s="135"/>
      <c r="F494" s="135"/>
    </row>
    <row r="495" spans="4:6">
      <c r="D495" s="135"/>
      <c r="E495" s="135"/>
      <c r="F495" s="135"/>
    </row>
    <row r="496" spans="4:6">
      <c r="D496" s="135"/>
      <c r="E496" s="135"/>
      <c r="F496" s="135"/>
    </row>
    <row r="497" spans="4:6">
      <c r="D497" s="135"/>
      <c r="E497" s="135"/>
      <c r="F497" s="135"/>
    </row>
    <row r="498" spans="4:6">
      <c r="D498" s="135"/>
      <c r="E498" s="135"/>
      <c r="F498" s="135"/>
    </row>
    <row r="499" spans="4:6">
      <c r="D499" s="135"/>
      <c r="E499" s="135"/>
      <c r="F499" s="135"/>
    </row>
    <row r="500" spans="4:6">
      <c r="D500" s="135"/>
      <c r="E500" s="135"/>
      <c r="F500" s="135"/>
    </row>
    <row r="501" spans="4:6">
      <c r="D501" s="135"/>
      <c r="E501" s="135"/>
      <c r="F501" s="135"/>
    </row>
    <row r="502" spans="4:6">
      <c r="D502" s="135"/>
      <c r="E502" s="135"/>
      <c r="F502" s="135"/>
    </row>
    <row r="503" spans="4:6">
      <c r="D503" s="135"/>
      <c r="E503" s="135"/>
      <c r="F503" s="135"/>
    </row>
    <row r="504" spans="4:6">
      <c r="D504" s="135"/>
      <c r="E504" s="135"/>
      <c r="F504" s="135"/>
    </row>
    <row r="505" spans="4:6">
      <c r="D505" s="135"/>
      <c r="E505" s="135"/>
      <c r="F505" s="135"/>
    </row>
    <row r="506" spans="4:6">
      <c r="D506" s="135"/>
      <c r="E506" s="135"/>
      <c r="F506" s="135"/>
    </row>
    <row r="507" spans="4:6">
      <c r="D507" s="135"/>
      <c r="E507" s="135"/>
      <c r="F507" s="135"/>
    </row>
    <row r="508" spans="4:6">
      <c r="D508" s="135"/>
      <c r="E508" s="135"/>
      <c r="F508" s="135"/>
    </row>
    <row r="509" spans="4:6">
      <c r="D509" s="135"/>
      <c r="E509" s="135"/>
      <c r="F509" s="135"/>
    </row>
    <row r="510" spans="4:6">
      <c r="D510" s="135"/>
      <c r="E510" s="135"/>
      <c r="F510" s="135"/>
    </row>
    <row r="511" spans="4:6">
      <c r="D511" s="135"/>
      <c r="E511" s="135"/>
      <c r="F511" s="135"/>
    </row>
    <row r="512" spans="4:6">
      <c r="D512" s="135"/>
      <c r="E512" s="135"/>
      <c r="F512" s="135"/>
    </row>
    <row r="513" spans="4:6">
      <c r="D513" s="135"/>
      <c r="E513" s="135"/>
      <c r="F513" s="135"/>
    </row>
    <row r="514" spans="4:6">
      <c r="D514" s="135"/>
      <c r="E514" s="135"/>
      <c r="F514" s="135"/>
    </row>
    <row r="515" spans="4:6">
      <c r="D515" s="135"/>
      <c r="E515" s="135"/>
      <c r="F515" s="135"/>
    </row>
    <row r="516" spans="4:6">
      <c r="D516" s="135"/>
      <c r="E516" s="135"/>
      <c r="F516" s="135"/>
    </row>
    <row r="517" spans="4:6">
      <c r="D517" s="135"/>
      <c r="E517" s="135"/>
      <c r="F517" s="135"/>
    </row>
    <row r="518" spans="4:6">
      <c r="D518" s="135"/>
      <c r="E518" s="135"/>
      <c r="F518" s="135"/>
    </row>
    <row r="519" spans="4:6">
      <c r="D519" s="135"/>
      <c r="E519" s="135"/>
      <c r="F519" s="135"/>
    </row>
    <row r="520" spans="4:6">
      <c r="D520" s="135"/>
      <c r="E520" s="135"/>
      <c r="F520" s="135"/>
    </row>
    <row r="521" spans="4:6">
      <c r="D521" s="135"/>
      <c r="E521" s="135"/>
      <c r="F521" s="135"/>
    </row>
    <row r="522" spans="4:6">
      <c r="D522" s="135"/>
      <c r="E522" s="135"/>
      <c r="F522" s="135"/>
    </row>
    <row r="523" spans="4:6">
      <c r="D523" s="135"/>
      <c r="E523" s="135"/>
      <c r="F523" s="135"/>
    </row>
    <row r="524" spans="4:6">
      <c r="D524" s="135"/>
      <c r="E524" s="135"/>
      <c r="F524" s="135"/>
    </row>
    <row r="525" spans="4:6">
      <c r="D525" s="135"/>
      <c r="E525" s="135"/>
      <c r="F525" s="135"/>
    </row>
    <row r="526" spans="4:6">
      <c r="D526" s="135"/>
      <c r="E526" s="135"/>
      <c r="F526" s="135"/>
    </row>
    <row r="527" spans="4:6">
      <c r="D527" s="135"/>
      <c r="E527" s="135"/>
      <c r="F527" s="135"/>
    </row>
    <row r="528" spans="4:6">
      <c r="D528" s="135"/>
      <c r="E528" s="135"/>
      <c r="F528" s="135"/>
    </row>
    <row r="529" spans="4:6">
      <c r="D529" s="135"/>
      <c r="E529" s="135"/>
      <c r="F529" s="135"/>
    </row>
    <row r="530" spans="4:6">
      <c r="D530" s="135"/>
      <c r="E530" s="135"/>
      <c r="F530" s="135"/>
    </row>
    <row r="531" spans="4:6">
      <c r="D531" s="135"/>
      <c r="E531" s="135"/>
      <c r="F531" s="135"/>
    </row>
    <row r="532" spans="4:6">
      <c r="D532" s="135"/>
      <c r="E532" s="135"/>
      <c r="F532" s="135"/>
    </row>
    <row r="533" spans="4:6">
      <c r="D533" s="135"/>
      <c r="E533" s="135"/>
      <c r="F533" s="135"/>
    </row>
    <row r="534" spans="4:6">
      <c r="D534" s="135"/>
      <c r="E534" s="135"/>
      <c r="F534" s="135"/>
    </row>
    <row r="535" spans="4:6">
      <c r="D535" s="135"/>
      <c r="E535" s="135"/>
      <c r="F535" s="135"/>
    </row>
    <row r="536" spans="4:6">
      <c r="D536" s="135"/>
      <c r="E536" s="135"/>
      <c r="F536" s="135"/>
    </row>
    <row r="537" spans="4:6">
      <c r="D537" s="135"/>
      <c r="E537" s="135"/>
      <c r="F537" s="135"/>
    </row>
    <row r="538" spans="4:6">
      <c r="D538" s="135"/>
      <c r="E538" s="135"/>
      <c r="F538" s="135"/>
    </row>
    <row r="539" spans="4:6">
      <c r="D539" s="135"/>
      <c r="E539" s="135"/>
      <c r="F539" s="135"/>
    </row>
    <row r="540" spans="4:6">
      <c r="D540" s="135"/>
      <c r="E540" s="135"/>
      <c r="F540" s="135"/>
    </row>
    <row r="541" spans="4:6">
      <c r="D541" s="135"/>
      <c r="E541" s="135"/>
      <c r="F541" s="135"/>
    </row>
    <row r="542" spans="4:6">
      <c r="D542" s="135"/>
      <c r="E542" s="135"/>
      <c r="F542" s="135"/>
    </row>
    <row r="543" spans="4:6">
      <c r="D543" s="135"/>
      <c r="E543" s="135"/>
      <c r="F543" s="135"/>
    </row>
    <row r="544" spans="4:6">
      <c r="D544" s="135"/>
      <c r="E544" s="135"/>
      <c r="F544" s="135"/>
    </row>
    <row r="545" spans="4:6">
      <c r="D545" s="135"/>
      <c r="E545" s="135"/>
      <c r="F545" s="135"/>
    </row>
    <row r="546" spans="4:6">
      <c r="D546" s="135"/>
      <c r="E546" s="135"/>
      <c r="F546" s="135"/>
    </row>
    <row r="547" spans="4:6">
      <c r="D547" s="135"/>
      <c r="E547" s="135"/>
      <c r="F547" s="135"/>
    </row>
    <row r="548" spans="4:6">
      <c r="D548" s="135"/>
      <c r="E548" s="135"/>
      <c r="F548" s="135"/>
    </row>
    <row r="549" spans="4:6">
      <c r="D549" s="135"/>
      <c r="E549" s="135"/>
      <c r="F549" s="135"/>
    </row>
    <row r="550" spans="4:6">
      <c r="D550" s="135"/>
      <c r="E550" s="135"/>
      <c r="F550" s="135"/>
    </row>
    <row r="551" spans="4:6">
      <c r="D551" s="135"/>
      <c r="E551" s="135"/>
      <c r="F551" s="135"/>
    </row>
    <row r="552" spans="4:6">
      <c r="D552" s="135"/>
      <c r="E552" s="135"/>
      <c r="F552" s="135"/>
    </row>
    <row r="553" spans="4:6">
      <c r="D553" s="135"/>
      <c r="E553" s="135"/>
      <c r="F553" s="135"/>
    </row>
    <row r="554" spans="4:6">
      <c r="D554" s="135"/>
      <c r="E554" s="135"/>
      <c r="F554" s="135"/>
    </row>
    <row r="555" spans="4:6">
      <c r="D555" s="135"/>
      <c r="E555" s="135"/>
      <c r="F555" s="135"/>
    </row>
    <row r="556" spans="4:6">
      <c r="D556" s="135"/>
      <c r="E556" s="135"/>
      <c r="F556" s="135"/>
    </row>
    <row r="557" spans="4:6">
      <c r="D557" s="135"/>
      <c r="E557" s="135"/>
      <c r="F557" s="135"/>
    </row>
    <row r="558" spans="4:6">
      <c r="D558" s="135"/>
      <c r="E558" s="135"/>
      <c r="F558" s="135"/>
    </row>
    <row r="559" spans="4:6">
      <c r="D559" s="135"/>
      <c r="E559" s="135"/>
      <c r="F559" s="135"/>
    </row>
    <row r="560" spans="4:6">
      <c r="D560" s="135"/>
      <c r="E560" s="135"/>
      <c r="F560" s="135"/>
    </row>
    <row r="561" spans="4:6">
      <c r="D561" s="135"/>
      <c r="E561" s="135"/>
      <c r="F561" s="135"/>
    </row>
    <row r="562" spans="4:6">
      <c r="D562" s="135"/>
      <c r="E562" s="135"/>
      <c r="F562" s="135"/>
    </row>
    <row r="563" spans="4:6">
      <c r="D563" s="135"/>
      <c r="E563" s="135"/>
      <c r="F563" s="135"/>
    </row>
    <row r="564" spans="4:6">
      <c r="D564" s="135"/>
      <c r="E564" s="135"/>
      <c r="F564" s="135"/>
    </row>
    <row r="565" spans="4:6">
      <c r="D565" s="135"/>
      <c r="E565" s="135"/>
      <c r="F565" s="135"/>
    </row>
    <row r="566" spans="4:6">
      <c r="D566" s="135"/>
      <c r="E566" s="135"/>
      <c r="F566" s="135"/>
    </row>
    <row r="567" spans="4:6">
      <c r="D567" s="135"/>
      <c r="E567" s="135"/>
      <c r="F567" s="135"/>
    </row>
    <row r="568" spans="4:6">
      <c r="D568" s="135"/>
      <c r="E568" s="135"/>
      <c r="F568" s="135"/>
    </row>
    <row r="569" spans="4:6">
      <c r="D569" s="135"/>
      <c r="E569" s="135"/>
      <c r="F569" s="135"/>
    </row>
    <row r="570" spans="4:6">
      <c r="D570" s="135"/>
      <c r="E570" s="135"/>
      <c r="F570" s="135"/>
    </row>
    <row r="571" spans="4:6">
      <c r="D571" s="135"/>
      <c r="E571" s="135"/>
      <c r="F571" s="135"/>
    </row>
    <row r="572" spans="4:6">
      <c r="D572" s="135"/>
      <c r="E572" s="135"/>
      <c r="F572" s="135"/>
    </row>
    <row r="573" spans="4:6">
      <c r="D573" s="135"/>
      <c r="E573" s="135"/>
      <c r="F573" s="135"/>
    </row>
    <row r="574" spans="4:6">
      <c r="D574" s="135"/>
      <c r="E574" s="135"/>
      <c r="F574" s="135"/>
    </row>
    <row r="575" spans="4:6">
      <c r="D575" s="135"/>
      <c r="E575" s="135"/>
      <c r="F575" s="135"/>
    </row>
    <row r="576" spans="4:6">
      <c r="D576" s="135"/>
      <c r="E576" s="135"/>
      <c r="F576" s="135"/>
    </row>
    <row r="577" spans="4:6">
      <c r="D577" s="135"/>
      <c r="E577" s="135"/>
      <c r="F577" s="135"/>
    </row>
    <row r="578" spans="4:6">
      <c r="D578" s="135"/>
      <c r="E578" s="135"/>
      <c r="F578" s="135"/>
    </row>
    <row r="579" spans="4:6">
      <c r="D579" s="135"/>
      <c r="E579" s="135"/>
      <c r="F579" s="135"/>
    </row>
    <row r="580" spans="4:6">
      <c r="D580" s="135"/>
      <c r="E580" s="135"/>
      <c r="F580" s="135"/>
    </row>
    <row r="581" spans="4:6">
      <c r="D581" s="135"/>
      <c r="E581" s="135"/>
      <c r="F581" s="135"/>
    </row>
    <row r="582" spans="4:6">
      <c r="D582" s="135"/>
      <c r="E582" s="135"/>
      <c r="F582" s="135"/>
    </row>
    <row r="583" spans="4:6">
      <c r="D583" s="135"/>
      <c r="E583" s="135"/>
      <c r="F583" s="135"/>
    </row>
    <row r="584" spans="4:6">
      <c r="D584" s="135"/>
      <c r="E584" s="135"/>
      <c r="F584" s="135"/>
    </row>
    <row r="585" spans="4:6">
      <c r="D585" s="135"/>
      <c r="E585" s="135"/>
      <c r="F585" s="135"/>
    </row>
    <row r="586" spans="4:6">
      <c r="D586" s="135"/>
      <c r="E586" s="135"/>
      <c r="F586" s="135"/>
    </row>
    <row r="587" spans="4:6">
      <c r="D587" s="135"/>
      <c r="E587" s="135"/>
      <c r="F587" s="135"/>
    </row>
    <row r="588" spans="4:6">
      <c r="D588" s="135"/>
      <c r="E588" s="135"/>
      <c r="F588" s="135"/>
    </row>
    <row r="589" spans="4:6">
      <c r="D589" s="135"/>
      <c r="E589" s="135"/>
      <c r="F589" s="135"/>
    </row>
    <row r="590" spans="4:6">
      <c r="D590" s="135"/>
      <c r="E590" s="135"/>
      <c r="F590" s="135"/>
    </row>
    <row r="591" spans="4:6">
      <c r="D591" s="135"/>
      <c r="E591" s="135"/>
      <c r="F591" s="135"/>
    </row>
    <row r="592" spans="4:6">
      <c r="D592" s="135"/>
      <c r="E592" s="135"/>
      <c r="F592" s="135"/>
    </row>
    <row r="593" spans="4:6">
      <c r="D593" s="135"/>
      <c r="E593" s="135"/>
      <c r="F593" s="135"/>
    </row>
    <row r="594" spans="4:6">
      <c r="D594" s="135"/>
      <c r="E594" s="135"/>
      <c r="F594" s="135"/>
    </row>
    <row r="595" spans="4:6">
      <c r="D595" s="135"/>
      <c r="E595" s="135"/>
      <c r="F595" s="135"/>
    </row>
    <row r="596" spans="4:6">
      <c r="D596" s="135"/>
      <c r="E596" s="135"/>
      <c r="F596" s="135"/>
    </row>
    <row r="597" spans="4:6">
      <c r="D597" s="135"/>
      <c r="E597" s="135"/>
      <c r="F597" s="135"/>
    </row>
    <row r="598" spans="4:6">
      <c r="D598" s="135"/>
      <c r="E598" s="135"/>
      <c r="F598" s="135"/>
    </row>
    <row r="599" spans="4:6">
      <c r="D599" s="135"/>
      <c r="E599" s="135"/>
      <c r="F599" s="135"/>
    </row>
    <row r="600" spans="4:6">
      <c r="D600" s="135"/>
      <c r="E600" s="135"/>
      <c r="F600" s="135"/>
    </row>
    <row r="601" spans="4:6">
      <c r="D601" s="135"/>
      <c r="E601" s="135"/>
      <c r="F601" s="135"/>
    </row>
    <row r="602" spans="4:6">
      <c r="D602" s="135"/>
      <c r="E602" s="135"/>
      <c r="F602" s="135"/>
    </row>
    <row r="603" spans="4:6">
      <c r="D603" s="135"/>
      <c r="E603" s="135"/>
      <c r="F603" s="135"/>
    </row>
    <row r="604" spans="4:6">
      <c r="D604" s="135"/>
      <c r="E604" s="135"/>
      <c r="F604" s="135"/>
    </row>
    <row r="605" spans="4:6">
      <c r="D605" s="135"/>
      <c r="E605" s="135"/>
      <c r="F605" s="135"/>
    </row>
    <row r="606" spans="4:6">
      <c r="D606" s="135"/>
      <c r="E606" s="135"/>
      <c r="F606" s="135"/>
    </row>
    <row r="607" spans="4:6">
      <c r="D607" s="135"/>
      <c r="E607" s="135"/>
      <c r="F607" s="135"/>
    </row>
    <row r="608" spans="4:6">
      <c r="D608" s="135"/>
      <c r="E608" s="135"/>
      <c r="F608" s="135"/>
    </row>
    <row r="609" spans="4:6">
      <c r="D609" s="135"/>
      <c r="E609" s="135"/>
      <c r="F609" s="135"/>
    </row>
    <row r="610" spans="4:6">
      <c r="D610" s="135"/>
      <c r="E610" s="135"/>
      <c r="F610" s="135"/>
    </row>
    <row r="611" spans="4:6">
      <c r="D611" s="135"/>
      <c r="E611" s="135"/>
      <c r="F611" s="135"/>
    </row>
    <row r="612" spans="4:6">
      <c r="D612" s="135"/>
      <c r="E612" s="135"/>
      <c r="F612" s="135"/>
    </row>
    <row r="613" spans="4:6">
      <c r="D613" s="135"/>
      <c r="E613" s="135"/>
      <c r="F613" s="135"/>
    </row>
    <row r="614" spans="4:6">
      <c r="D614" s="135"/>
      <c r="E614" s="135"/>
      <c r="F614" s="135"/>
    </row>
    <row r="615" spans="4:6">
      <c r="D615" s="135"/>
      <c r="E615" s="135"/>
      <c r="F615" s="135"/>
    </row>
    <row r="616" spans="4:6">
      <c r="D616" s="135"/>
      <c r="E616" s="135"/>
      <c r="F616" s="135"/>
    </row>
    <row r="617" spans="4:6">
      <c r="D617" s="135"/>
      <c r="E617" s="135"/>
      <c r="F617" s="135"/>
    </row>
    <row r="618" spans="4:6">
      <c r="D618" s="135"/>
      <c r="E618" s="135"/>
      <c r="F618" s="135"/>
    </row>
    <row r="619" spans="4:6">
      <c r="D619" s="135"/>
      <c r="E619" s="135"/>
      <c r="F619" s="135"/>
    </row>
    <row r="620" spans="4:6">
      <c r="D620" s="135"/>
      <c r="E620" s="135"/>
      <c r="F620" s="135"/>
    </row>
    <row r="621" spans="4:6">
      <c r="D621" s="135"/>
      <c r="E621" s="135"/>
      <c r="F621" s="135"/>
    </row>
    <row r="622" spans="4:6">
      <c r="D622" s="135"/>
      <c r="E622" s="135"/>
      <c r="F622" s="135"/>
    </row>
    <row r="623" spans="4:6">
      <c r="D623" s="135"/>
      <c r="E623" s="135"/>
      <c r="F623" s="135"/>
    </row>
    <row r="624" spans="4:6">
      <c r="D624" s="135"/>
      <c r="E624" s="135"/>
      <c r="F624" s="135"/>
    </row>
    <row r="625" spans="4:6">
      <c r="D625" s="135"/>
      <c r="E625" s="135"/>
      <c r="F625" s="135"/>
    </row>
    <row r="626" spans="4:6">
      <c r="D626" s="135"/>
      <c r="E626" s="135"/>
      <c r="F626" s="135"/>
    </row>
    <row r="627" spans="4:6">
      <c r="D627" s="135"/>
      <c r="E627" s="135"/>
      <c r="F627" s="135"/>
    </row>
    <row r="628" spans="4:6">
      <c r="D628" s="135"/>
      <c r="E628" s="135"/>
      <c r="F628" s="135"/>
    </row>
    <row r="629" spans="4:6">
      <c r="D629" s="135"/>
      <c r="E629" s="135"/>
      <c r="F629" s="135"/>
    </row>
    <row r="630" spans="4:6">
      <c r="D630" s="135"/>
      <c r="E630" s="135"/>
      <c r="F630" s="135"/>
    </row>
    <row r="631" spans="4:6">
      <c r="D631" s="135"/>
      <c r="E631" s="135"/>
      <c r="F631" s="135"/>
    </row>
    <row r="632" spans="4:6">
      <c r="D632" s="135"/>
      <c r="E632" s="135"/>
      <c r="F632" s="135"/>
    </row>
    <row r="633" spans="4:6">
      <c r="D633" s="135"/>
      <c r="E633" s="135"/>
      <c r="F633" s="135"/>
    </row>
    <row r="634" spans="4:6">
      <c r="D634" s="135"/>
      <c r="E634" s="135"/>
      <c r="F634" s="135"/>
    </row>
    <row r="635" spans="4:6">
      <c r="D635" s="135"/>
      <c r="E635" s="135"/>
      <c r="F635" s="135"/>
    </row>
  </sheetData>
  <mergeCells count="2">
    <mergeCell ref="C1:F1"/>
    <mergeCell ref="C2:F2"/>
  </mergeCells>
  <pageMargins left="0.7" right="0.7" top="0.5" bottom="0.75" header="0.05" footer="0.3"/>
  <pageSetup scale="76" fitToHeight="0" orientation="portrait" r:id="rId1"/>
  <headerFooter>
    <oddHeader>&amp;L&amp;G</oddHeader>
    <oddFooter>&amp;LSource: NCQA Standards V2 9/30/2017
Tool updated by Qualis Health, Dec 21, 2017&amp;CNOTE: The score you obtain using this tool does 
 Not guarantee receipt of that same score from NCQA&amp;RPage &amp;P of &amp;N -
 &amp;D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4"/>
  <sheetViews>
    <sheetView zoomScale="90" zoomScaleNormal="90" workbookViewId="0">
      <selection activeCell="S8" sqref="S8"/>
    </sheetView>
  </sheetViews>
  <sheetFormatPr defaultRowHeight="12.75"/>
  <cols>
    <col min="1" max="1" width="5.5703125" customWidth="1"/>
    <col min="2" max="2" width="4.85546875" customWidth="1"/>
    <col min="3" max="3" width="5.7109375" customWidth="1"/>
    <col min="4" max="4" width="4.85546875" customWidth="1"/>
    <col min="5" max="5" width="5.7109375" customWidth="1"/>
    <col min="6" max="6" width="7.140625" customWidth="1"/>
    <col min="7" max="7" width="5.7109375" customWidth="1"/>
    <col min="8" max="8" width="10" customWidth="1"/>
    <col min="9" max="9" width="10.140625" customWidth="1"/>
    <col min="10" max="10" width="6.140625" customWidth="1"/>
    <col min="11" max="11" width="30.7109375" customWidth="1"/>
    <col min="12" max="12" width="47.7109375" customWidth="1"/>
    <col min="13" max="13" width="10.5703125" customWidth="1"/>
    <col min="14" max="14" width="14.5703125" customWidth="1"/>
    <col min="15" max="15" width="12.7109375" bestFit="1" customWidth="1"/>
    <col min="16" max="16" width="15.85546875" customWidth="1"/>
    <col min="17" max="17" width="12" customWidth="1"/>
    <col min="18" max="18" width="36.5703125" customWidth="1"/>
    <col min="19" max="20" width="17.5703125" customWidth="1"/>
    <col min="21" max="21" width="3.7109375" customWidth="1"/>
  </cols>
  <sheetData>
    <row r="4" ht="53.25" customHeight="1"/>
  </sheetData>
  <pageMargins left="0.7" right="0.7" top="0.5" bottom="0.75" header="0.05" footer="0.3"/>
  <pageSetup orientation="portrait" r:id="rId1"/>
  <headerFooter>
    <oddHeader>&amp;L&amp;G</oddHeader>
    <oddFooter>&amp;LSource: NCQA Standards V2 9/30/2017
Tool updated by Qualis Health, Nov 1,  2017&amp;CNOTE: The score you obtain using this tool does 
 Not guarantee receipt of that same score from NCQA&amp;RPage &amp;P of &amp;N -
 &amp;D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H1"/>
  <sheetViews>
    <sheetView workbookViewId="0">
      <selection activeCell="O26" sqref="O26"/>
    </sheetView>
  </sheetViews>
  <sheetFormatPr defaultRowHeight="12.75"/>
  <sheetData>
    <row r="1" spans="2:8" s="1" customFormat="1" ht="60.75" customHeight="1">
      <c r="B1" s="866"/>
      <c r="C1" s="867"/>
      <c r="D1" s="867"/>
      <c r="E1" s="867"/>
      <c r="F1" s="2"/>
      <c r="G1" s="2"/>
      <c r="H1" s="2"/>
    </row>
  </sheetData>
  <mergeCells count="1">
    <mergeCell ref="B1:E1"/>
  </mergeCells>
  <pageMargins left="0.7" right="0.7" top="0.5" bottom="0.75" header="0.05" footer="0.3"/>
  <pageSetup orientation="portrait" r:id="rId1"/>
  <headerFooter>
    <oddHeader>&amp;L&amp;G</oddHeader>
    <oddFooter>&amp;LSource: NCQA Standards V2 9/30/2017
Tool updated by Qualis Health, Nov 1,  2017&amp;CNOTE: The score you obtain using this tool does 
 Not guarantee receipt of that same score from NCQA&amp;RPage &amp;P of &amp;N -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110</vt:i4>
      </vt:variant>
    </vt:vector>
  </HeadingPairs>
  <TitlesOfParts>
    <vt:vector size="120" baseType="lpstr">
      <vt:lpstr>Instructions</vt:lpstr>
      <vt:lpstr>Action Plan</vt:lpstr>
      <vt:lpstr>Guidance&amp;Evidence Requirements</vt:lpstr>
      <vt:lpstr>Summary of Core Scores</vt:lpstr>
      <vt:lpstr>Summary of Elective Scores</vt:lpstr>
      <vt:lpstr>Summary of Total Score</vt:lpstr>
      <vt:lpstr>Summary Score Recap</vt:lpstr>
      <vt:lpstr>Sheet2</vt:lpstr>
      <vt:lpstr>Sheet1</vt:lpstr>
      <vt:lpstr>Sheet3</vt:lpstr>
      <vt:lpstr>_AC01</vt:lpstr>
      <vt:lpstr>_AC02</vt:lpstr>
      <vt:lpstr>_AC03</vt:lpstr>
      <vt:lpstr>_AC04</vt:lpstr>
      <vt:lpstr>_AC05</vt:lpstr>
      <vt:lpstr>_AC06</vt:lpstr>
      <vt:lpstr>_AC07</vt:lpstr>
      <vt:lpstr>_AC08</vt:lpstr>
      <vt:lpstr>_AC09</vt:lpstr>
      <vt:lpstr>_AC10</vt:lpstr>
      <vt:lpstr>_AC11</vt:lpstr>
      <vt:lpstr>_AC12</vt:lpstr>
      <vt:lpstr>_AC13</vt:lpstr>
      <vt:lpstr>_AC14</vt:lpstr>
      <vt:lpstr>_CC01</vt:lpstr>
      <vt:lpstr>_CC02</vt:lpstr>
      <vt:lpstr>_CC03</vt:lpstr>
      <vt:lpstr>_CC04</vt:lpstr>
      <vt:lpstr>_CC05</vt:lpstr>
      <vt:lpstr>_CC06</vt:lpstr>
      <vt:lpstr>_CC07</vt:lpstr>
      <vt:lpstr>_CC08</vt:lpstr>
      <vt:lpstr>_CC09</vt:lpstr>
      <vt:lpstr>_CC10</vt:lpstr>
      <vt:lpstr>_CC11</vt:lpstr>
      <vt:lpstr>_CC12</vt:lpstr>
      <vt:lpstr>_CC13</vt:lpstr>
      <vt:lpstr>_CC14</vt:lpstr>
      <vt:lpstr>_CC15</vt:lpstr>
      <vt:lpstr>_CC16</vt:lpstr>
      <vt:lpstr>_CC17</vt:lpstr>
      <vt:lpstr>_CC18</vt:lpstr>
      <vt:lpstr>_CC19</vt:lpstr>
      <vt:lpstr>_CC20</vt:lpstr>
      <vt:lpstr>_CC21</vt:lpstr>
      <vt:lpstr>_CM01</vt:lpstr>
      <vt:lpstr>_CM02</vt:lpstr>
      <vt:lpstr>_CM03</vt:lpstr>
      <vt:lpstr>_CM04</vt:lpstr>
      <vt:lpstr>_CM05</vt:lpstr>
      <vt:lpstr>_CM06</vt:lpstr>
      <vt:lpstr>_CM07</vt:lpstr>
      <vt:lpstr>_CM08</vt:lpstr>
      <vt:lpstr>_CM09</vt:lpstr>
      <vt:lpstr>_KM01</vt:lpstr>
      <vt:lpstr>_KM02</vt:lpstr>
      <vt:lpstr>_KM03</vt:lpstr>
      <vt:lpstr>_KM04</vt:lpstr>
      <vt:lpstr>_KM05</vt:lpstr>
      <vt:lpstr>_KM06</vt:lpstr>
      <vt:lpstr>_KM07</vt:lpstr>
      <vt:lpstr>_KM08</vt:lpstr>
      <vt:lpstr>_KM09</vt:lpstr>
      <vt:lpstr>_KM10</vt:lpstr>
      <vt:lpstr>_KM11</vt:lpstr>
      <vt:lpstr>_KM12</vt:lpstr>
      <vt:lpstr>_KM13</vt:lpstr>
      <vt:lpstr>_KM14</vt:lpstr>
      <vt:lpstr>_KM15</vt:lpstr>
      <vt:lpstr>_KM16</vt:lpstr>
      <vt:lpstr>_KM17</vt:lpstr>
      <vt:lpstr>_KM18</vt:lpstr>
      <vt:lpstr>_KM19</vt:lpstr>
      <vt:lpstr>_KM20</vt:lpstr>
      <vt:lpstr>_KM21</vt:lpstr>
      <vt:lpstr>_KM22</vt:lpstr>
      <vt:lpstr>_KM23</vt:lpstr>
      <vt:lpstr>_KM24</vt:lpstr>
      <vt:lpstr>_KM25</vt:lpstr>
      <vt:lpstr>_KM26</vt:lpstr>
      <vt:lpstr>_KM27</vt:lpstr>
      <vt:lpstr>_KM28</vt:lpstr>
      <vt:lpstr>_QI01</vt:lpstr>
      <vt:lpstr>_QI02</vt:lpstr>
      <vt:lpstr>_QI03</vt:lpstr>
      <vt:lpstr>_QI04</vt:lpstr>
      <vt:lpstr>_QI05</vt:lpstr>
      <vt:lpstr>_QI06</vt:lpstr>
      <vt:lpstr>_QI07</vt:lpstr>
      <vt:lpstr>_QI08</vt:lpstr>
      <vt:lpstr>_QI09</vt:lpstr>
      <vt:lpstr>_QI10</vt:lpstr>
      <vt:lpstr>_QI11</vt:lpstr>
      <vt:lpstr>_QI12</vt:lpstr>
      <vt:lpstr>_QI13</vt:lpstr>
      <vt:lpstr>_QI14</vt:lpstr>
      <vt:lpstr>_QI15</vt:lpstr>
      <vt:lpstr>_QI16</vt:lpstr>
      <vt:lpstr>_QI17</vt:lpstr>
      <vt:lpstr>_QI18</vt:lpstr>
      <vt:lpstr>_QI19</vt:lpstr>
      <vt:lpstr>_TC01</vt:lpstr>
      <vt:lpstr>_TC02</vt:lpstr>
      <vt:lpstr>_TC03</vt:lpstr>
      <vt:lpstr>_TC04</vt:lpstr>
      <vt:lpstr>_TC05</vt:lpstr>
      <vt:lpstr>_TC06</vt:lpstr>
      <vt:lpstr>_TC07</vt:lpstr>
      <vt:lpstr>_TC08</vt:lpstr>
      <vt:lpstr>_TC09</vt:lpstr>
      <vt:lpstr>'Action Plan'!Print_Area</vt:lpstr>
      <vt:lpstr>'Guidance&amp;Evidence Requirements'!Print_Area</vt:lpstr>
      <vt:lpstr>Instructions!Print_Area</vt:lpstr>
      <vt:lpstr>'Summary of Core Scores'!Print_Area</vt:lpstr>
      <vt:lpstr>'Summary of Elective Scores'!Print_Area</vt:lpstr>
      <vt:lpstr>'Summary of Total Score'!Print_Area</vt:lpstr>
      <vt:lpstr>'Summary Score Recap'!Print_Area</vt:lpstr>
      <vt:lpstr>'Action Plan'!Print_Titles</vt:lpstr>
      <vt:lpstr>'Guidance&amp;Evidence Requirements'!Print_Titles</vt:lpstr>
      <vt:lpstr>'Summary of Core Scores'!Print_Titles</vt:lpstr>
    </vt:vector>
  </TitlesOfParts>
  <Company>PCDC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temp-3</dc:creator>
  <cp:lastModifiedBy>Hannah Woodman</cp:lastModifiedBy>
  <cp:lastPrinted>2017-12-21T20:06:11Z</cp:lastPrinted>
  <dcterms:created xsi:type="dcterms:W3CDTF">2009-07-27T18:01:04Z</dcterms:created>
  <dcterms:modified xsi:type="dcterms:W3CDTF">2018-12-28T18:25:26Z</dcterms:modified>
</cp:coreProperties>
</file>